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7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pkar\Desktop\"/>
    </mc:Choice>
  </mc:AlternateContent>
  <xr:revisionPtr revIDLastSave="0" documentId="13_ncr:1_{12BFE72D-0D02-496D-8086-7BC648BD3CD7}" xr6:coauthVersionLast="47" xr6:coauthVersionMax="47" xr10:uidLastSave="{00000000-0000-0000-0000-000000000000}"/>
  <bookViews>
    <workbookView xWindow="-98" yWindow="-98" windowWidth="23236" windowHeight="13875" activeTab="5" xr2:uid="{13D7C136-C530-C145-BECF-C44D939CF9B3}"/>
  </bookViews>
  <sheets>
    <sheet name="Chapter 5, PB2" sheetId="20" r:id="rId1"/>
    <sheet name="Chapter 5, PB3" sheetId="22" r:id="rId2"/>
    <sheet name="Chapter 5, PB5" sheetId="23" r:id="rId3"/>
    <sheet name="Chapter 7, PB7" sheetId="11" r:id="rId4"/>
    <sheet name="Chapter 8, PA4" sheetId="21" r:id="rId5"/>
    <sheet name="Chapter 11, PA7" sheetId="14" r:id="rId6"/>
    <sheet name="Chapter 11, PA10" sheetId="24" r:id="rId7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7" i="23" l="1"/>
  <c r="C37" i="23"/>
  <c r="D34" i="23"/>
  <c r="C34" i="23"/>
  <c r="E34" i="23" s="1"/>
  <c r="C29" i="22"/>
  <c r="I22" i="22"/>
  <c r="G22" i="22"/>
  <c r="E22" i="22"/>
  <c r="C22" i="22"/>
  <c r="C99" i="11"/>
  <c r="G98" i="11"/>
  <c r="F98" i="11"/>
  <c r="E98" i="11"/>
  <c r="D98" i="11"/>
  <c r="G95" i="11"/>
  <c r="F95" i="11"/>
  <c r="E95" i="11"/>
  <c r="D95" i="11"/>
  <c r="C95" i="11"/>
  <c r="G67" i="11"/>
  <c r="G69" i="11" s="1"/>
  <c r="G72" i="11" s="1"/>
  <c r="G74" i="11" s="1"/>
  <c r="G75" i="11" s="1"/>
  <c r="F67" i="11"/>
  <c r="F69" i="11" s="1"/>
  <c r="F72" i="11" s="1"/>
  <c r="F74" i="11" s="1"/>
  <c r="E67" i="11"/>
  <c r="E69" i="11" s="1"/>
  <c r="E72" i="11" s="1"/>
  <c r="E74" i="11" s="1"/>
  <c r="D67" i="11"/>
  <c r="D69" i="11" s="1"/>
  <c r="D72" i="11" s="1"/>
  <c r="D74" i="11" s="1"/>
  <c r="C67" i="11"/>
  <c r="C69" i="11" s="1"/>
  <c r="C72" i="11" s="1"/>
  <c r="C74" i="11" s="1"/>
  <c r="G36" i="11"/>
  <c r="G38" i="11" s="1"/>
  <c r="F36" i="11"/>
  <c r="F38" i="11" s="1"/>
  <c r="E36" i="11"/>
  <c r="E38" i="11" s="1"/>
  <c r="D36" i="11"/>
  <c r="D38" i="11" s="1"/>
  <c r="C36" i="11"/>
  <c r="C38" i="11" s="1"/>
  <c r="G16" i="11"/>
  <c r="F16" i="11"/>
  <c r="E16" i="11"/>
  <c r="D16" i="11"/>
  <c r="C16" i="11"/>
  <c r="D28" i="23"/>
  <c r="C28" i="23"/>
  <c r="E28" i="23" s="1"/>
  <c r="E21" i="23"/>
  <c r="D21" i="23"/>
  <c r="C21" i="23"/>
  <c r="C15" i="23"/>
  <c r="D29" i="22"/>
  <c r="C55" i="20"/>
  <c r="C48" i="20"/>
  <c r="F18" i="20"/>
  <c r="C27" i="20" s="1"/>
  <c r="B35" i="22" l="1"/>
  <c r="F39" i="11"/>
  <c r="F75" i="11"/>
  <c r="F19" i="20"/>
  <c r="C41" i="20" s="1"/>
  <c r="E23" i="14"/>
  <c r="D23" i="14"/>
  <c r="C34" i="20" l="1"/>
  <c r="C62" i="20" s="1"/>
</calcChain>
</file>

<file path=xl/sharedStrings.xml><?xml version="1.0" encoding="utf-8"?>
<sst xmlns="http://schemas.openxmlformats.org/spreadsheetml/2006/main" count="278" uniqueCount="218">
  <si>
    <t>A.</t>
  </si>
  <si>
    <t>B.</t>
  </si>
  <si>
    <t>C.</t>
  </si>
  <si>
    <t>Total</t>
  </si>
  <si>
    <t>Quarter 1</t>
  </si>
  <si>
    <t>Quarter 2</t>
  </si>
  <si>
    <t>Quarter 3</t>
  </si>
  <si>
    <t>Quarter 4</t>
  </si>
  <si>
    <t>Units to be produced</t>
  </si>
  <si>
    <t>+ Desired EI (# of units)</t>
  </si>
  <si>
    <t>Total material required (pounds)</t>
  </si>
  <si>
    <t>- Beginning inventory (pounds)</t>
  </si>
  <si>
    <t>Total pouds needed for production</t>
  </si>
  <si>
    <t>What was the direct materials price variance for August?</t>
  </si>
  <si>
    <t>PA7. LO 11.4 There are two projects under consideration by the Rainbow factory. Each of the projects will require an initial</t>
  </si>
  <si>
    <t>investment of $35,000 and is expected to generate the following cash flows:</t>
  </si>
  <si>
    <t>recommendation on which one to accept.</t>
  </si>
  <si>
    <t>Use the information from the previous exercise ("If the discount rate is 12%") to calculate the internal rate of return on both projects and make a</t>
  </si>
  <si>
    <t>PA10. LO 11.5 he Ham and Egg Restaurant is considering an investment in a new oven that has a cost of $60,000, with</t>
  </si>
  <si>
    <t>annual net cash flows of $9,950 for 8 years. The required rate of return is 6%. Compute the net present value of this</t>
  </si>
  <si>
    <t>investment to determine whether or not you would recommend that Ham and Egg invest in this oven.</t>
  </si>
  <si>
    <t xml:space="preserve">PA4. </t>
  </si>
  <si>
    <t>Solution:</t>
  </si>
  <si>
    <r>
      <t xml:space="preserve">purchased 60,000 feet of raw material for $300,000, and </t>
    </r>
    <r>
      <rPr>
        <sz val="12"/>
        <color theme="1"/>
        <rFont val="Calibri (Body)"/>
      </rPr>
      <t>it takes 5 feet of raw materials to produce one park bench</t>
    </r>
    <r>
      <rPr>
        <sz val="12"/>
        <color theme="1"/>
        <rFont val="Calibri"/>
        <family val="2"/>
        <scheme val="minor"/>
      </rPr>
      <t xml:space="preserve">. </t>
    </r>
  </si>
  <si>
    <r>
      <t xml:space="preserve">In August, the company produced 10,000 park benches. </t>
    </r>
    <r>
      <rPr>
        <sz val="12"/>
        <color theme="1"/>
        <rFont val="Calibri (Body)"/>
      </rPr>
      <t>The standard cost for material output was $100,000</t>
    </r>
    <r>
      <rPr>
        <sz val="12"/>
        <color theme="1"/>
        <rFont val="Calibri"/>
        <family val="2"/>
        <scheme val="minor"/>
      </rPr>
      <t xml:space="preserve">, </t>
    </r>
  </si>
  <si>
    <r>
      <t xml:space="preserve">and there was an unfavorable direct materials quantity variance of </t>
    </r>
    <r>
      <rPr>
        <sz val="12"/>
        <color theme="1"/>
        <rFont val="Calibri (Body)"/>
      </rPr>
      <t>$6,000</t>
    </r>
    <r>
      <rPr>
        <sz val="12"/>
        <color theme="1"/>
        <rFont val="Calibri"/>
        <family val="2"/>
        <scheme val="minor"/>
      </rPr>
      <t>.</t>
    </r>
  </si>
  <si>
    <r>
      <t xml:space="preserve">What was the </t>
    </r>
    <r>
      <rPr>
        <b/>
        <sz val="12"/>
        <color theme="1"/>
        <rFont val="Calibri (Body)"/>
      </rPr>
      <t>total number of units of material used to produce the August output</t>
    </r>
    <r>
      <rPr>
        <b/>
        <sz val="12"/>
        <color theme="1"/>
        <rFont val="Calibri"/>
        <family val="2"/>
        <scheme val="minor"/>
      </rPr>
      <t>?</t>
    </r>
  </si>
  <si>
    <t>PB7. LO 7.3 Fill in the missing information from the following schedules (4 parts in total):</t>
  </si>
  <si>
    <t>Part 1 of 4</t>
  </si>
  <si>
    <t>Part 2 of 4</t>
  </si>
  <si>
    <t>Part 3 of 4</t>
  </si>
  <si>
    <t>Part 4 of 4</t>
  </si>
  <si>
    <t>Ace Industries employs a standard costing system in the manufacturing of its sole product, a park bench. They</t>
  </si>
  <si>
    <t>What is Ace Industries’ standard price for one feet of raw material?</t>
  </si>
  <si>
    <t>Ham and Egg Restaurant</t>
  </si>
  <si>
    <t xml:space="preserve"> </t>
  </si>
  <si>
    <t>1)</t>
  </si>
  <si>
    <t>Alpha Project</t>
  </si>
  <si>
    <t>Year</t>
  </si>
  <si>
    <t>Cash Flow Amount</t>
  </si>
  <si>
    <t>Present Value</t>
  </si>
  <si>
    <t>Present Value Factor
(i=12, n=specific year)</t>
  </si>
  <si>
    <t>(i=12, n=1) = 0.8929</t>
  </si>
  <si>
    <t>(i=12, n=2) = 0.7972</t>
  </si>
  <si>
    <t>(i=12, n=3) = 0.7118</t>
  </si>
  <si>
    <t>0.7118 * $5,000 = $3,559</t>
  </si>
  <si>
    <t xml:space="preserve">     0.7972 * $22,500 = $17,937</t>
  </si>
  <si>
    <t>Beta Project</t>
  </si>
  <si>
    <t>2)</t>
  </si>
  <si>
    <t>Standard Cost per unit</t>
  </si>
  <si>
    <r>
      <rPr>
        <b/>
        <sz val="12"/>
        <color theme="4"/>
        <rFont val="Calibri"/>
        <family val="2"/>
        <scheme val="minor"/>
      </rPr>
      <t xml:space="preserve">Net Present Value 
</t>
    </r>
    <r>
      <rPr>
        <sz val="12"/>
        <color theme="4"/>
        <rFont val="Calibri"/>
        <family val="2"/>
        <scheme val="minor"/>
      </rPr>
      <t xml:space="preserve">= Sum of Present Value of net cash flows - Initial Investment
= $45361.35 - $35,000
= </t>
    </r>
    <r>
      <rPr>
        <b/>
        <sz val="12"/>
        <color theme="4"/>
        <rFont val="Calibri"/>
        <family val="2"/>
        <scheme val="minor"/>
      </rPr>
      <t>$10,361.35</t>
    </r>
  </si>
  <si>
    <r>
      <rPr>
        <b/>
        <sz val="12"/>
        <color theme="4"/>
        <rFont val="Calibri"/>
        <family val="2"/>
        <scheme val="minor"/>
      </rPr>
      <t xml:space="preserve">Net Present Value 
</t>
    </r>
    <r>
      <rPr>
        <sz val="12"/>
        <color theme="4"/>
        <rFont val="Calibri"/>
        <family val="2"/>
        <scheme val="minor"/>
      </rPr>
      <t xml:space="preserve">= Sum of Present Value of net cash flows - Initial Investment
= $50,068.8 - $35,000
= </t>
    </r>
    <r>
      <rPr>
        <b/>
        <sz val="12"/>
        <color theme="4"/>
        <rFont val="Calibri"/>
        <family val="2"/>
        <scheme val="minor"/>
      </rPr>
      <t>$15,068.8</t>
    </r>
  </si>
  <si>
    <t>= ( Standard cost / Quantity produced ) / 5 feet</t>
  </si>
  <si>
    <t>= ($100,000 / 10,000 ) / 5</t>
  </si>
  <si>
    <t xml:space="preserve">= $2 </t>
  </si>
  <si>
    <t>Direct material quantity variance = $ 6,000 (unfavorable)</t>
  </si>
  <si>
    <t>Direct material quantity variance = Standard Price x ( Actual Quantity - Standard Quantity)</t>
  </si>
  <si>
    <t xml:space="preserve"> $ 6,000  = Standard Price x ( Actual Quantity - Standard Quantity)</t>
  </si>
  <si>
    <t xml:space="preserve"> $ 6,000  = $ 2 ( Actual Quantity - (5 x 10,000) ) </t>
  </si>
  <si>
    <t>Actual Quantity = ($ 100,000 + $ 6,000) / 2</t>
  </si>
  <si>
    <t>Direct material price variance</t>
  </si>
  <si>
    <t>= Actual Quantity x ( Standard Price (-) Actual Price )</t>
  </si>
  <si>
    <t>= 60,000 x ( $ 2 - ( $ 300,000 / 60,000 ) )</t>
  </si>
  <si>
    <r>
      <t xml:space="preserve">Actual Quantity = </t>
    </r>
    <r>
      <rPr>
        <b/>
        <sz val="12"/>
        <color rgb="FF0070C0"/>
        <rFont val="Calibri"/>
        <family val="2"/>
        <scheme val="minor"/>
      </rPr>
      <t>53,000 Units</t>
    </r>
  </si>
  <si>
    <t>53,000 Unis of material used to produce the August output</t>
  </si>
  <si>
    <t>= 60,000 x ( $ 2 - $ 5 )</t>
  </si>
  <si>
    <r>
      <t xml:space="preserve">= </t>
    </r>
    <r>
      <rPr>
        <b/>
        <sz val="12"/>
        <color rgb="FF0070C0"/>
        <rFont val="Calibri"/>
        <family val="2"/>
        <scheme val="minor"/>
      </rPr>
      <t>$ 180,000 (unfavorable)</t>
    </r>
  </si>
  <si>
    <t>Direct materials price variance for August is $ 180,000 (unfavorable)</t>
  </si>
  <si>
    <t>Present Value Factor
(i=6, n=specific year)</t>
  </si>
  <si>
    <t>Present Value Factor = 1/(1+i)^n</t>
  </si>
  <si>
    <t>(i=6, n=1) = 0.9434</t>
  </si>
  <si>
    <t>(i=6, n=2) = 0.8900</t>
  </si>
  <si>
    <t>(i=6, n=3) = 0.8396</t>
  </si>
  <si>
    <t>(i=6, n=4) = 0.7921</t>
  </si>
  <si>
    <t>(i=6, n=5) = 0.7473</t>
  </si>
  <si>
    <t>(i=6, n=6) = 0.7050</t>
  </si>
  <si>
    <t>(i=6, n=7) = 0.6651</t>
  </si>
  <si>
    <t>(i=6, n=8) = 0.6274</t>
  </si>
  <si>
    <t>0.8396 * $9,950 = $8,354.02</t>
  </si>
  <si>
    <t xml:space="preserve">        0.9434 * $9,950 = $9,386.30</t>
  </si>
  <si>
    <t xml:space="preserve">     0.8900 * $9,950 = $8,855.50</t>
  </si>
  <si>
    <t>0.7921 * $9,950 = $7,881.40</t>
  </si>
  <si>
    <t>0.7473 * $9,950 = $7,435.64</t>
  </si>
  <si>
    <t>0.7050 * $9,950 = $7,014.75</t>
  </si>
  <si>
    <t>0.6274 * $9,950 = $6,242.63</t>
  </si>
  <si>
    <t>0.6651 * $9,950 = $6,617.75</t>
  </si>
  <si>
    <r>
      <rPr>
        <b/>
        <sz val="12"/>
        <color theme="4"/>
        <rFont val="Calibri"/>
        <family val="2"/>
        <scheme val="minor"/>
      </rPr>
      <t xml:space="preserve">Net Present Value 
</t>
    </r>
    <r>
      <rPr>
        <sz val="12"/>
        <color theme="4"/>
        <rFont val="Calibri"/>
        <family val="2"/>
        <scheme val="minor"/>
      </rPr>
      <t xml:space="preserve">= Sum of Present Value of net cash flows - Initial Investment
= $61,788 - $60,000
= </t>
    </r>
    <r>
      <rPr>
        <b/>
        <sz val="12"/>
        <color theme="4"/>
        <rFont val="Calibri"/>
        <family val="2"/>
        <scheme val="minor"/>
      </rPr>
      <t>$1,788</t>
    </r>
  </si>
  <si>
    <t>I would recommend that Ham and Egg restaurant invest in the oven as it provides positive Net Present Value of $1,788</t>
  </si>
  <si>
    <t xml:space="preserve">        0.8929 * $32,000 = $28,573</t>
  </si>
  <si>
    <t xml:space="preserve">     0.7972 * $23,500 = $18,734</t>
  </si>
  <si>
    <t>0.7118 * $28,000 = $19,930</t>
  </si>
  <si>
    <t xml:space="preserve">        0.8929 * $7,500 = $6,697</t>
  </si>
  <si>
    <t>Alpha Project should be recommanded (as Net Present value of Alpha Project is higher than Beta Project)</t>
  </si>
  <si>
    <t>Initial Investment = $35,000</t>
  </si>
  <si>
    <t>Initial Investment</t>
  </si>
  <si>
    <t>Beta Project 
Cash Flow Amount</t>
  </si>
  <si>
    <t xml:space="preserve">Alpha Project
</t>
  </si>
  <si>
    <t xml:space="preserve"> Year 1 Cash Flow Amount</t>
  </si>
  <si>
    <t xml:space="preserve"> Year 2 Cash Flow Amount</t>
  </si>
  <si>
    <t xml:space="preserve"> Year  Cash Flow Amount</t>
  </si>
  <si>
    <t xml:space="preserve">Internal Rate of Return </t>
  </si>
  <si>
    <t>Using Excel IRR function, we get Internal Rate of Return for Alpha Project is 43% and for Beta Project is 26%</t>
  </si>
  <si>
    <t>Alpha Project should be recommanded (as Internal Rate of Return for Alpha Project is higher than Beta Project)</t>
  </si>
  <si>
    <t xml:space="preserve">A. </t>
  </si>
  <si>
    <t>Using IRR</t>
  </si>
  <si>
    <t xml:space="preserve">B. </t>
  </si>
  <si>
    <t>Using NPV</t>
  </si>
  <si>
    <t>No</t>
  </si>
  <si>
    <t xml:space="preserve">Cost Details </t>
  </si>
  <si>
    <t>Cost/unit</t>
  </si>
  <si>
    <t>Qty/hr or Rate</t>
  </si>
  <si>
    <t>Total Cost</t>
  </si>
  <si>
    <t>Direct Material</t>
  </si>
  <si>
    <t>Direct Labour</t>
  </si>
  <si>
    <t>Mfg. Overhead</t>
  </si>
  <si>
    <t>Selling Expenses</t>
  </si>
  <si>
    <t>Administrative Expenses</t>
  </si>
  <si>
    <t>What are the prime Costs ?</t>
  </si>
  <si>
    <t xml:space="preserve"> = Direct Material + Direct Labour</t>
  </si>
  <si>
    <t xml:space="preserve"> = $32,125 + $75,200</t>
  </si>
  <si>
    <t>What are the conversion costs ?</t>
  </si>
  <si>
    <t xml:space="preserve"> = Direct Labour + Mfg. Overhead</t>
  </si>
  <si>
    <t>What is the total product Cost ?</t>
  </si>
  <si>
    <t xml:space="preserve"> = Direct Material + Direct Labour + Mfg. Overhead</t>
  </si>
  <si>
    <t xml:space="preserve">What is the total period cost ? </t>
  </si>
  <si>
    <t xml:space="preserve"> = Selling Expenses + Admin Expenses </t>
  </si>
  <si>
    <t>If 6,425 equivalent units are produced, what is the equivalent material cost per unit ?</t>
  </si>
  <si>
    <t xml:space="preserve"> = Direct Material / No. of products or Units</t>
  </si>
  <si>
    <t>What is the equivalent conversion cost per unit ?</t>
  </si>
  <si>
    <t xml:space="preserve"> = Coversion Cost / No. of products or Units</t>
  </si>
  <si>
    <t>Prime Costs = $107,325</t>
  </si>
  <si>
    <t>Conversion Costs = $244,400</t>
  </si>
  <si>
    <t>Product Cost = $276,525</t>
  </si>
  <si>
    <t>Total Period Cost = $53,350</t>
  </si>
  <si>
    <t>equivalent material cost per unit = $5</t>
  </si>
  <si>
    <t>equivalent conversion cost per unit = $38.04</t>
  </si>
  <si>
    <t>D.</t>
  </si>
  <si>
    <t>E.</t>
  </si>
  <si>
    <t>F.</t>
  </si>
  <si>
    <t>Description</t>
  </si>
  <si>
    <t>Cost per Equivalent Units</t>
  </si>
  <si>
    <t xml:space="preserve">Conversion </t>
  </si>
  <si>
    <t>Total cost added during year</t>
  </si>
  <si>
    <t>Equivalent Units</t>
  </si>
  <si>
    <t xml:space="preserve"> = $75,200 + $169,200</t>
  </si>
  <si>
    <t xml:space="preserve"> = $32,125 + $75,200 + $169,200</t>
  </si>
  <si>
    <t xml:space="preserve"> = $22,225 + $31,125</t>
  </si>
  <si>
    <t xml:space="preserve"> = $32,125 / 6,425</t>
  </si>
  <si>
    <t xml:space="preserve"> = $244,400 / 6,425</t>
  </si>
  <si>
    <t>Units</t>
  </si>
  <si>
    <t xml:space="preserve">Work in Process, Beginning </t>
  </si>
  <si>
    <t>Units transferred in</t>
  </si>
  <si>
    <t>Work in Process, Ending</t>
  </si>
  <si>
    <t>Units completed and transferred out to finished Goods</t>
  </si>
  <si>
    <t>Materials</t>
  </si>
  <si>
    <t>Conversion</t>
  </si>
  <si>
    <t>Units completed and transferred out Finished goods</t>
  </si>
  <si>
    <t>Work in progess, ending</t>
  </si>
  <si>
    <t>Equivalent units of production</t>
  </si>
  <si>
    <t>Process cost = Material Cost + Conversion Cost</t>
  </si>
  <si>
    <t>Units Completed and transfrred out</t>
  </si>
  <si>
    <t>X cost per Equivalent Unit</t>
  </si>
  <si>
    <t>=(3000*80%)</t>
  </si>
  <si>
    <t>Expected sales (units)</t>
  </si>
  <si>
    <t>Sales price per unit</t>
  </si>
  <si>
    <t>Total sales revenue</t>
  </si>
  <si>
    <t>Q1, Year 2</t>
  </si>
  <si>
    <t>Expected Sales</t>
  </si>
  <si>
    <t>Desired edning inventory</t>
  </si>
  <si>
    <t>Total required units</t>
  </si>
  <si>
    <t xml:space="preserve"> - beginning inventory</t>
  </si>
  <si>
    <t>Required production</t>
  </si>
  <si>
    <t>Cost per pound</t>
  </si>
  <si>
    <t>Total cost of direct material purchase</t>
  </si>
  <si>
    <t>Direct labor hours per unit</t>
  </si>
  <si>
    <t>Total reuqired direct labor hours</t>
  </si>
  <si>
    <t>Lobor cost per hour</t>
  </si>
  <si>
    <t>Total direct labor cost</t>
  </si>
  <si>
    <t>Sales Budget
For the Year Ended December 31, 2018</t>
  </si>
  <si>
    <t>Production Budget
For the Year Ended December 31, 2018</t>
  </si>
  <si>
    <t>Direct Materials Budget      
For the Year Ended December 31, 2018</t>
  </si>
  <si>
    <t xml:space="preserve">Pounds of direct material </t>
  </si>
  <si>
    <t xml:space="preserve">          purchase requirements</t>
  </si>
  <si>
    <t>Direct Material per unit (lb/unit)</t>
  </si>
  <si>
    <t>Direct Labor Budget
For the Year Ended December 31, 2018</t>
  </si>
  <si>
    <t>= $23.5 * 3,200</t>
  </si>
  <si>
    <t>=$75,200 * 225%</t>
  </si>
  <si>
    <t>%</t>
  </si>
  <si>
    <t>Beginning work in process inventory</t>
  </si>
  <si>
    <t>Started</t>
  </si>
  <si>
    <t>Transferred</t>
  </si>
  <si>
    <t>To account for</t>
  </si>
  <si>
    <t>Closing inventory</t>
  </si>
  <si>
    <t>Particulars</t>
  </si>
  <si>
    <t>Output</t>
  </si>
  <si>
    <t>Calculation of Equivalent Units:</t>
  </si>
  <si>
    <t>Cost per Equivalent Units:</t>
  </si>
  <si>
    <t>=  Material + Conversion</t>
  </si>
  <si>
    <t>=$2.74 + $1.82</t>
  </si>
  <si>
    <t>Total Unit Cost:</t>
  </si>
  <si>
    <t>= 34000 * 4.56</t>
  </si>
  <si>
    <t>= 34000 * (2.74 +1.82)</t>
  </si>
  <si>
    <r>
      <t xml:space="preserve">= </t>
    </r>
    <r>
      <rPr>
        <b/>
        <sz val="12"/>
        <color theme="4"/>
        <rFont val="Calibri"/>
        <family val="2"/>
        <scheme val="minor"/>
      </rPr>
      <t>$155,040</t>
    </r>
  </si>
  <si>
    <t>Cost of finished goods:</t>
  </si>
  <si>
    <t xml:space="preserve">Cost of goods transferred:    </t>
  </si>
  <si>
    <t>= Material + Conversion</t>
  </si>
  <si>
    <t>= 21920 + 10192</t>
  </si>
  <si>
    <t xml:space="preserve">Total cost of finished goods  </t>
  </si>
  <si>
    <r>
      <t xml:space="preserve">= </t>
    </r>
    <r>
      <rPr>
        <b/>
        <sz val="12"/>
        <color theme="4"/>
        <rFont val="Calibri"/>
        <family val="2"/>
        <scheme val="minor"/>
      </rPr>
      <t>$32,112</t>
    </r>
  </si>
  <si>
    <t>= 8000 units * $2.74</t>
  </si>
  <si>
    <t xml:space="preserve">Material  </t>
  </si>
  <si>
    <r>
      <t xml:space="preserve">= </t>
    </r>
    <r>
      <rPr>
        <b/>
        <sz val="12"/>
        <color theme="4"/>
        <rFont val="Calibri"/>
        <family val="2"/>
        <scheme val="minor"/>
      </rPr>
      <t>$21,920</t>
    </r>
  </si>
  <si>
    <t>= 5,600 units * $1.82</t>
  </si>
  <si>
    <r>
      <t xml:space="preserve"> = </t>
    </r>
    <r>
      <rPr>
        <b/>
        <sz val="12"/>
        <color theme="4"/>
        <rFont val="Calibri"/>
        <family val="2"/>
        <scheme val="minor"/>
      </rPr>
      <t>$10,192</t>
    </r>
  </si>
  <si>
    <t>Process Costing:</t>
  </si>
  <si>
    <t>Total Cost Finished Goods</t>
  </si>
  <si>
    <t>Total Costs</t>
  </si>
  <si>
    <t>Standard Price for one feet of raw material is $2 per unit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</si>
</sst>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5" formatCode="&quot;$&quot;#,##0_);\(&quot;$&quot;#,##0\)"/>
    <numFmt numFmtId="6" formatCode="&quot;$&quot;#,##0_);[Red]\(&quot;$&quot;#,##0\)"/>
    <numFmt numFmtId="8" formatCode="&quot;$&quot;#,##0.00_);[Red]\(&quot;$&quot;#,##0.00\)"/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_(* #,##0_);_(* \(#,##0\);_(* &quot;-&quot;??_);_(@_)"/>
    <numFmt numFmtId="165" formatCode="_(&quot;$&quot;* #,##0_);_(&quot;$&quot;* \(#,##0\);_(&quot;$&quot;* &quot;-&quot;??_);_(@_)"/>
    <numFmt numFmtId="166" formatCode="&quot;$&quot;#,##0.00"/>
    <numFmt numFmtId="167" formatCode="&quot;$&quot;#,##0"/>
  </numFmts>
  <fonts count="22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rgb="FF0070C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424242"/>
      <name val="Calibri"/>
      <family val="2"/>
      <scheme val="minor"/>
    </font>
    <font>
      <b/>
      <sz val="12"/>
      <color rgb="FF7030A0"/>
      <name val="Calibri"/>
      <family val="2"/>
      <scheme val="minor"/>
    </font>
    <font>
      <sz val="12"/>
      <color theme="0" tint="-0.249977111117893"/>
      <name val="Calibri"/>
      <family val="2"/>
      <scheme val="minor"/>
    </font>
    <font>
      <sz val="8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u/>
      <sz val="12"/>
      <color rgb="FF0070C0"/>
      <name val="Calibri"/>
      <family val="2"/>
      <scheme val="minor"/>
    </font>
    <font>
      <u val="singleAccounting"/>
      <sz val="12"/>
      <color theme="1"/>
      <name val="Calibri"/>
      <family val="2"/>
      <scheme val="minor"/>
    </font>
    <font>
      <b/>
      <sz val="12"/>
      <color theme="1"/>
      <name val="Calibri (Body)"/>
    </font>
    <font>
      <b/>
      <sz val="12"/>
      <color theme="9" tint="-0.499984740745262"/>
      <name val="Calibri"/>
      <family val="2"/>
      <scheme val="minor"/>
    </font>
    <font>
      <sz val="12"/>
      <color theme="9" tint="-0.499984740745262"/>
      <name val="Calibri"/>
      <family val="2"/>
      <scheme val="minor"/>
    </font>
    <font>
      <sz val="12"/>
      <color theme="1"/>
      <name val="Calibri (Body)"/>
    </font>
    <font>
      <sz val="12"/>
      <color rgb="FF7030A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theme="4"/>
      <name val="Calibri"/>
      <family val="2"/>
      <scheme val="minor"/>
    </font>
    <font>
      <b/>
      <sz val="12"/>
      <color theme="4"/>
      <name val="Calibri"/>
      <family val="2"/>
      <scheme val="minor"/>
    </font>
    <font>
      <sz val="12"/>
      <color rgb="FF0070C0"/>
      <name val="Calibri"/>
      <family val="2"/>
      <scheme val="minor"/>
    </font>
    <font>
      <b/>
      <sz val="14"/>
      <color theme="4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231">
    <xf numFmtId="0" fontId="0" fillId="0" borderId="0" xfId="0"/>
    <xf numFmtId="0" fontId="0" fillId="0" borderId="0" xfId="0" applyAlignment="1">
      <alignment horizontal="center" vertical="center"/>
    </xf>
    <xf numFmtId="0" fontId="2" fillId="0" borderId="0" xfId="0" applyFont="1"/>
    <xf numFmtId="164" fontId="0" fillId="0" borderId="0" xfId="0" applyNumberFormat="1"/>
    <xf numFmtId="0" fontId="2" fillId="0" borderId="0" xfId="0" applyFont="1" applyAlignment="1">
      <alignment horizontal="center"/>
    </xf>
    <xf numFmtId="0" fontId="5" fillId="0" borderId="0" xfId="0" applyFont="1"/>
    <xf numFmtId="0" fontId="6" fillId="0" borderId="0" xfId="0" applyFont="1"/>
    <xf numFmtId="0" fontId="2" fillId="0" borderId="0" xfId="0" quotePrefix="1" applyFont="1"/>
    <xf numFmtId="44" fontId="2" fillId="0" borderId="0" xfId="2" applyFont="1"/>
    <xf numFmtId="164" fontId="0" fillId="0" borderId="0" xfId="1" applyNumberFormat="1" applyFont="1"/>
    <xf numFmtId="0" fontId="4" fillId="0" borderId="0" xfId="0" applyFont="1"/>
    <xf numFmtId="165" fontId="0" fillId="0" borderId="0" xfId="2" applyNumberFormat="1" applyFont="1"/>
    <xf numFmtId="3" fontId="0" fillId="0" borderId="0" xfId="0" applyNumberFormat="1"/>
    <xf numFmtId="0" fontId="3" fillId="0" borderId="0" xfId="0" applyFont="1"/>
    <xf numFmtId="165" fontId="2" fillId="0" borderId="0" xfId="2" applyNumberFormat="1" applyFont="1"/>
    <xf numFmtId="44" fontId="0" fillId="0" borderId="0" xfId="0" applyNumberFormat="1"/>
    <xf numFmtId="0" fontId="4" fillId="0" borderId="0" xfId="0" applyFont="1" applyAlignment="1">
      <alignment horizontal="center"/>
    </xf>
    <xf numFmtId="164" fontId="2" fillId="0" borderId="0" xfId="1" applyNumberFormat="1" applyFont="1"/>
    <xf numFmtId="165" fontId="2" fillId="0" borderId="0" xfId="0" applyNumberFormat="1" applyFont="1"/>
    <xf numFmtId="44" fontId="7" fillId="0" borderId="0" xfId="0" applyNumberFormat="1" applyFont="1"/>
    <xf numFmtId="164" fontId="2" fillId="0" borderId="0" xfId="0" applyNumberFormat="1" applyFont="1"/>
    <xf numFmtId="0" fontId="9" fillId="0" borderId="0" xfId="0" applyFont="1"/>
    <xf numFmtId="164" fontId="9" fillId="0" borderId="0" xfId="0" applyNumberFormat="1" applyFont="1"/>
    <xf numFmtId="164" fontId="11" fillId="0" borderId="0" xfId="0" applyNumberFormat="1" applyFont="1"/>
    <xf numFmtId="44" fontId="9" fillId="0" borderId="0" xfId="2" applyFont="1"/>
    <xf numFmtId="44" fontId="10" fillId="0" borderId="0" xfId="2" applyFont="1"/>
    <xf numFmtId="0" fontId="0" fillId="0" borderId="0" xfId="0" applyAlignment="1">
      <alignment horizontal="right"/>
    </xf>
    <xf numFmtId="0" fontId="2" fillId="0" borderId="0" xfId="0" applyFont="1" applyAlignment="1">
      <alignment horizontal="right"/>
    </xf>
    <xf numFmtId="44" fontId="2" fillId="0" borderId="0" xfId="0" applyNumberFormat="1" applyFont="1"/>
    <xf numFmtId="9" fontId="0" fillId="0" borderId="0" xfId="0" applyNumberFormat="1" applyAlignment="1">
      <alignment horizontal="right"/>
    </xf>
    <xf numFmtId="164" fontId="2" fillId="0" borderId="0" xfId="1" applyNumberFormat="1" applyFont="1" applyAlignment="1">
      <alignment horizontal="right"/>
    </xf>
    <xf numFmtId="0" fontId="2" fillId="0" borderId="0" xfId="0" applyFont="1" applyAlignment="1">
      <alignment horizontal="left" indent="3"/>
    </xf>
    <xf numFmtId="9" fontId="2" fillId="0" borderId="0" xfId="3" applyFont="1" applyAlignment="1">
      <alignment horizontal="right"/>
    </xf>
    <xf numFmtId="0" fontId="2" fillId="0" borderId="0" xfId="0" applyFont="1" applyAlignment="1">
      <alignment horizontal="left" indent="2"/>
    </xf>
    <xf numFmtId="0" fontId="3" fillId="0" borderId="0" xfId="0" applyFont="1" applyAlignment="1">
      <alignment horizontal="right"/>
    </xf>
    <xf numFmtId="44" fontId="3" fillId="0" borderId="0" xfId="2" applyFont="1" applyAlignment="1">
      <alignment horizontal="right"/>
    </xf>
    <xf numFmtId="165" fontId="3" fillId="0" borderId="0" xfId="2" applyNumberFormat="1" applyFont="1" applyAlignment="1">
      <alignment horizontal="left"/>
    </xf>
    <xf numFmtId="9" fontId="3" fillId="0" borderId="0" xfId="3" applyFont="1" applyAlignment="1">
      <alignment horizontal="right"/>
    </xf>
    <xf numFmtId="164" fontId="3" fillId="0" borderId="0" xfId="1" applyNumberFormat="1" applyFont="1" applyAlignment="1">
      <alignment horizontal="right"/>
    </xf>
    <xf numFmtId="44" fontId="3" fillId="0" borderId="0" xfId="0" applyNumberFormat="1" applyFont="1" applyAlignment="1">
      <alignment horizontal="right"/>
    </xf>
    <xf numFmtId="0" fontId="13" fillId="0" borderId="0" xfId="0" applyFont="1" applyAlignment="1">
      <alignment horizontal="right"/>
    </xf>
    <xf numFmtId="0" fontId="14" fillId="0" borderId="0" xfId="0" applyFont="1"/>
    <xf numFmtId="0" fontId="13" fillId="0" borderId="0" xfId="0" applyFont="1"/>
    <xf numFmtId="44" fontId="13" fillId="0" borderId="0" xfId="2" applyFont="1" applyAlignment="1">
      <alignment horizontal="right"/>
    </xf>
    <xf numFmtId="165" fontId="13" fillId="0" borderId="0" xfId="2" applyNumberFormat="1" applyFont="1" applyAlignment="1">
      <alignment horizontal="left"/>
    </xf>
    <xf numFmtId="9" fontId="13" fillId="0" borderId="0" xfId="3" applyFont="1" applyAlignment="1">
      <alignment horizontal="right"/>
    </xf>
    <xf numFmtId="164" fontId="13" fillId="0" borderId="0" xfId="1" applyNumberFormat="1" applyFont="1" applyAlignment="1">
      <alignment horizontal="right"/>
    </xf>
    <xf numFmtId="44" fontId="13" fillId="0" borderId="0" xfId="0" applyNumberFormat="1" applyFont="1" applyAlignment="1">
      <alignment horizontal="right"/>
    </xf>
    <xf numFmtId="165" fontId="13" fillId="0" borderId="0" xfId="2" applyNumberFormat="1" applyFont="1" applyAlignment="1">
      <alignment horizontal="right"/>
    </xf>
    <xf numFmtId="0" fontId="2" fillId="0" borderId="0" xfId="0" quotePrefix="1" applyFont="1" applyAlignment="1">
      <alignment horizontal="left" indent="2"/>
    </xf>
    <xf numFmtId="0" fontId="2" fillId="0" borderId="0" xfId="0" applyFont="1" applyAlignment="1">
      <alignment horizontal="left"/>
    </xf>
    <xf numFmtId="0" fontId="6" fillId="0" borderId="0" xfId="0" applyFont="1" applyAlignment="1">
      <alignment horizontal="left"/>
    </xf>
    <xf numFmtId="0" fontId="6" fillId="0" borderId="0" xfId="0" quotePrefix="1" applyFont="1" applyAlignment="1">
      <alignment horizontal="left" indent="2"/>
    </xf>
    <xf numFmtId="0" fontId="16" fillId="0" borderId="0" xfId="0" applyFont="1"/>
    <xf numFmtId="0" fontId="2" fillId="0" borderId="0" xfId="0" quotePrefix="1" applyFont="1" applyAlignment="1">
      <alignment horizontal="left"/>
    </xf>
    <xf numFmtId="0" fontId="17" fillId="0" borderId="0" xfId="0" applyFont="1"/>
    <xf numFmtId="6" fontId="2" fillId="0" borderId="0" xfId="0" applyNumberFormat="1" applyFont="1"/>
    <xf numFmtId="3" fontId="2" fillId="0" borderId="0" xfId="0" applyNumberFormat="1" applyFont="1"/>
    <xf numFmtId="8" fontId="2" fillId="0" borderId="0" xfId="0" applyNumberFormat="1" applyFont="1"/>
    <xf numFmtId="49" fontId="4" fillId="0" borderId="0" xfId="0" applyNumberFormat="1" applyFont="1" applyAlignment="1">
      <alignment horizontal="right"/>
    </xf>
    <xf numFmtId="0" fontId="2" fillId="0" borderId="0" xfId="0" quotePrefix="1" applyFont="1" applyAlignment="1">
      <alignment horizontal="left" indent="4"/>
    </xf>
    <xf numFmtId="0" fontId="18" fillId="0" borderId="0" xfId="0" applyFont="1"/>
    <xf numFmtId="0" fontId="18" fillId="0" borderId="0" xfId="0" applyFont="1" applyAlignment="1">
      <alignment horizontal="right"/>
    </xf>
    <xf numFmtId="44" fontId="18" fillId="0" borderId="0" xfId="0" applyNumberFormat="1" applyFont="1"/>
    <xf numFmtId="0" fontId="2" fillId="0" borderId="0" xfId="0" applyFont="1" applyAlignment="1">
      <alignment horizontal="center" vertical="center"/>
    </xf>
    <xf numFmtId="0" fontId="19" fillId="0" borderId="0" xfId="0" applyFont="1" applyAlignment="1">
      <alignment horizontal="center"/>
    </xf>
    <xf numFmtId="0" fontId="20" fillId="0" borderId="0" xfId="0" applyFont="1"/>
    <xf numFmtId="0" fontId="20" fillId="0" borderId="0" xfId="0" applyFont="1" applyAlignment="1">
      <alignment horizontal="right"/>
    </xf>
    <xf numFmtId="0" fontId="20" fillId="0" borderId="0" xfId="0" applyFont="1" applyAlignment="1">
      <alignment horizontal="center"/>
    </xf>
    <xf numFmtId="164" fontId="20" fillId="0" borderId="0" xfId="1" applyNumberFormat="1" applyFont="1"/>
    <xf numFmtId="44" fontId="20" fillId="0" borderId="0" xfId="2" applyFont="1"/>
    <xf numFmtId="9" fontId="20" fillId="0" borderId="0" xfId="0" applyNumberFormat="1" applyFont="1"/>
    <xf numFmtId="0" fontId="4" fillId="0" borderId="0" xfId="0" applyFont="1" applyAlignment="1">
      <alignment horizontal="center" vertical="center"/>
    </xf>
    <xf numFmtId="5" fontId="20" fillId="0" borderId="3" xfId="1" applyNumberFormat="1" applyFont="1" applyBorder="1" applyAlignment="1">
      <alignment horizontal="right"/>
    </xf>
    <xf numFmtId="0" fontId="2" fillId="0" borderId="7" xfId="0" applyFont="1" applyBorder="1" applyAlignment="1">
      <alignment horizontal="center" vertical="center"/>
    </xf>
    <xf numFmtId="164" fontId="2" fillId="0" borderId="1" xfId="1" applyNumberFormat="1" applyFont="1" applyBorder="1" applyAlignment="1">
      <alignment horizontal="center" vertical="center"/>
    </xf>
    <xf numFmtId="164" fontId="20" fillId="0" borderId="8" xfId="1" applyNumberFormat="1" applyFont="1" applyBorder="1"/>
    <xf numFmtId="5" fontId="20" fillId="0" borderId="8" xfId="1" applyNumberFormat="1" applyFont="1" applyBorder="1"/>
    <xf numFmtId="0" fontId="2" fillId="0" borderId="1" xfId="0" applyFont="1" applyBorder="1" applyAlignment="1">
      <alignment horizontal="center" vertical="center" wrapText="1"/>
    </xf>
    <xf numFmtId="0" fontId="20" fillId="0" borderId="8" xfId="0" applyFont="1" applyBorder="1" applyAlignment="1">
      <alignment horizontal="center" vertical="center"/>
    </xf>
    <xf numFmtId="8" fontId="2" fillId="0" borderId="7" xfId="0" applyNumberFormat="1" applyFont="1" applyBorder="1"/>
    <xf numFmtId="0" fontId="20" fillId="0" borderId="0" xfId="0" quotePrefix="1" applyFont="1"/>
    <xf numFmtId="0" fontId="20" fillId="0" borderId="0" xfId="0" quotePrefix="1" applyFont="1" applyAlignment="1">
      <alignment horizontal="left"/>
    </xf>
    <xf numFmtId="0" fontId="18" fillId="0" borderId="0" xfId="0" quotePrefix="1" applyFont="1"/>
    <xf numFmtId="0" fontId="19" fillId="0" borderId="0" xfId="0" applyFont="1"/>
    <xf numFmtId="164" fontId="20" fillId="0" borderId="9" xfId="1" applyNumberFormat="1" applyFont="1" applyBorder="1"/>
    <xf numFmtId="5" fontId="20" fillId="0" borderId="9" xfId="1" applyNumberFormat="1" applyFont="1" applyBorder="1"/>
    <xf numFmtId="0" fontId="20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 vertical="center" wrapText="1"/>
    </xf>
    <xf numFmtId="0" fontId="20" fillId="0" borderId="2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5" fontId="20" fillId="0" borderId="8" xfId="1" applyNumberFormat="1" applyFont="1" applyBorder="1" applyAlignment="1">
      <alignment horizontal="right"/>
    </xf>
    <xf numFmtId="0" fontId="20" fillId="0" borderId="8" xfId="0" applyFont="1" applyBorder="1" applyAlignment="1">
      <alignment horizontal="right"/>
    </xf>
    <xf numFmtId="0" fontId="20" fillId="0" borderId="9" xfId="0" applyFont="1" applyBorder="1" applyAlignment="1">
      <alignment horizontal="right"/>
    </xf>
    <xf numFmtId="8" fontId="20" fillId="0" borderId="7" xfId="0" applyNumberFormat="1" applyFont="1" applyBorder="1"/>
    <xf numFmtId="9" fontId="0" fillId="0" borderId="0" xfId="0" applyNumberFormat="1"/>
    <xf numFmtId="1" fontId="0" fillId="0" borderId="0" xfId="0" applyNumberFormat="1"/>
    <xf numFmtId="164" fontId="2" fillId="0" borderId="0" xfId="1" applyNumberFormat="1" applyFont="1" applyBorder="1" applyAlignment="1">
      <alignment horizontal="center" vertical="center"/>
    </xf>
    <xf numFmtId="1" fontId="20" fillId="0" borderId="0" xfId="1" applyNumberFormat="1" applyFont="1" applyBorder="1"/>
    <xf numFmtId="2" fontId="20" fillId="0" borderId="0" xfId="1" applyNumberFormat="1" applyFont="1" applyBorder="1"/>
    <xf numFmtId="2" fontId="0" fillId="0" borderId="0" xfId="0" applyNumberFormat="1"/>
    <xf numFmtId="0" fontId="0" fillId="0" borderId="0" xfId="0" applyAlignment="1">
      <alignment horizontal="center"/>
    </xf>
    <xf numFmtId="0" fontId="19" fillId="0" borderId="0" xfId="0" applyFont="1" applyAlignment="1">
      <alignment horizontal="left"/>
    </xf>
    <xf numFmtId="164" fontId="2" fillId="0" borderId="1" xfId="1" applyNumberFormat="1" applyFont="1" applyBorder="1" applyAlignment="1">
      <alignment horizontal="center" vertical="center" wrapText="1"/>
    </xf>
    <xf numFmtId="164" fontId="20" fillId="0" borderId="0" xfId="1" applyNumberFormat="1" applyFont="1" applyBorder="1"/>
    <xf numFmtId="5" fontId="20" fillId="0" borderId="0" xfId="1" applyNumberFormat="1" applyFont="1" applyBorder="1"/>
    <xf numFmtId="9" fontId="2" fillId="0" borderId="0" xfId="1" applyNumberFormat="1" applyFont="1" applyBorder="1"/>
    <xf numFmtId="5" fontId="2" fillId="0" borderId="0" xfId="1" applyNumberFormat="1" applyFont="1" applyBorder="1" applyAlignment="1">
      <alignment horizontal="center"/>
    </xf>
    <xf numFmtId="5" fontId="2" fillId="0" borderId="5" xfId="1" applyNumberFormat="1" applyFont="1" applyBorder="1" applyAlignment="1">
      <alignment horizontal="center"/>
    </xf>
    <xf numFmtId="9" fontId="19" fillId="0" borderId="7" xfId="0" applyNumberFormat="1" applyFont="1" applyBorder="1"/>
    <xf numFmtId="164" fontId="2" fillId="0" borderId="5" xfId="1" applyNumberFormat="1" applyFont="1" applyBorder="1" applyAlignment="1">
      <alignment horizontal="center" vertical="center"/>
    </xf>
    <xf numFmtId="164" fontId="20" fillId="0" borderId="2" xfId="1" applyNumberFormat="1" applyFont="1" applyBorder="1" applyAlignment="1">
      <alignment horizontal="center" vertical="center"/>
    </xf>
    <xf numFmtId="164" fontId="20" fillId="0" borderId="2" xfId="1" applyNumberFormat="1" applyFont="1" applyBorder="1" applyAlignment="1">
      <alignment horizontal="center"/>
    </xf>
    <xf numFmtId="164" fontId="2" fillId="0" borderId="7" xfId="1" applyNumberFormat="1" applyFont="1" applyBorder="1" applyAlignment="1">
      <alignment horizontal="center" vertical="center" wrapText="1"/>
    </xf>
    <xf numFmtId="5" fontId="20" fillId="0" borderId="3" xfId="1" applyNumberFormat="1" applyFont="1" applyBorder="1"/>
    <xf numFmtId="9" fontId="2" fillId="0" borderId="1" xfId="1" applyNumberFormat="1" applyFont="1" applyBorder="1"/>
    <xf numFmtId="9" fontId="19" fillId="0" borderId="0" xfId="0" applyNumberFormat="1" applyFont="1"/>
    <xf numFmtId="164" fontId="20" fillId="0" borderId="0" xfId="1" applyNumberFormat="1" applyFont="1" applyBorder="1" applyAlignment="1">
      <alignment horizontal="left"/>
    </xf>
    <xf numFmtId="0" fontId="19" fillId="0" borderId="0" xfId="0" applyFont="1" applyAlignment="1">
      <alignment horizontal="right"/>
    </xf>
    <xf numFmtId="0" fontId="21" fillId="0" borderId="0" xfId="0" applyFont="1" applyAlignment="1">
      <alignment horizontal="left"/>
    </xf>
    <xf numFmtId="0" fontId="21" fillId="0" borderId="0" xfId="0" applyFont="1" applyAlignment="1">
      <alignment horizontal="right"/>
    </xf>
    <xf numFmtId="0" fontId="18" fillId="0" borderId="1" xfId="0" applyFont="1" applyBorder="1"/>
    <xf numFmtId="44" fontId="18" fillId="0" borderId="1" xfId="2" applyFont="1" applyBorder="1"/>
    <xf numFmtId="8" fontId="18" fillId="0" borderId="1" xfId="0" applyNumberFormat="1" applyFont="1" applyBorder="1"/>
    <xf numFmtId="0" fontId="18" fillId="0" borderId="1" xfId="0" applyFont="1" applyBorder="1" applyAlignment="1">
      <alignment horizontal="right"/>
    </xf>
    <xf numFmtId="9" fontId="18" fillId="0" borderId="1" xfId="0" applyNumberFormat="1" applyFont="1" applyBorder="1"/>
    <xf numFmtId="0" fontId="18" fillId="0" borderId="1" xfId="0" quotePrefix="1" applyFont="1" applyBorder="1"/>
    <xf numFmtId="0" fontId="19" fillId="0" borderId="1" xfId="0" applyFont="1" applyBorder="1" applyAlignment="1">
      <alignment horizontal="center" vertical="center"/>
    </xf>
    <xf numFmtId="43" fontId="19" fillId="0" borderId="1" xfId="1" applyFont="1" applyBorder="1" applyAlignment="1">
      <alignment horizontal="center" vertical="center"/>
    </xf>
    <xf numFmtId="167" fontId="18" fillId="0" borderId="1" xfId="0" applyNumberFormat="1" applyFont="1" applyBorder="1"/>
    <xf numFmtId="0" fontId="18" fillId="0" borderId="1" xfId="0" applyFont="1" applyBorder="1" applyAlignment="1">
      <alignment horizontal="center"/>
    </xf>
    <xf numFmtId="44" fontId="19" fillId="0" borderId="0" xfId="0" applyNumberFormat="1" applyFont="1"/>
    <xf numFmtId="166" fontId="18" fillId="0" borderId="0" xfId="0" applyNumberFormat="1" applyFont="1"/>
    <xf numFmtId="44" fontId="19" fillId="0" borderId="0" xfId="2" applyFont="1"/>
    <xf numFmtId="164" fontId="19" fillId="0" borderId="0" xfId="1" applyNumberFormat="1" applyFont="1" applyAlignment="1">
      <alignment horizontal="right"/>
    </xf>
    <xf numFmtId="165" fontId="19" fillId="0" borderId="0" xfId="2" applyNumberFormat="1" applyFont="1" applyAlignment="1">
      <alignment horizontal="right"/>
    </xf>
    <xf numFmtId="9" fontId="19" fillId="0" borderId="0" xfId="3" applyFont="1" applyAlignment="1">
      <alignment horizontal="right"/>
    </xf>
    <xf numFmtId="44" fontId="19" fillId="0" borderId="0" xfId="0" applyNumberFormat="1" applyFont="1" applyAlignment="1">
      <alignment horizontal="right"/>
    </xf>
    <xf numFmtId="167" fontId="18" fillId="0" borderId="0" xfId="0" applyNumberFormat="1" applyFont="1"/>
    <xf numFmtId="167" fontId="18" fillId="0" borderId="0" xfId="0" applyNumberFormat="1" applyFont="1" applyAlignment="1">
      <alignment horizontal="left"/>
    </xf>
    <xf numFmtId="167" fontId="19" fillId="0" borderId="0" xfId="0" quotePrefix="1" applyNumberFormat="1" applyFont="1" applyAlignment="1">
      <alignment horizontal="left"/>
    </xf>
    <xf numFmtId="167" fontId="19" fillId="0" borderId="0" xfId="0" applyNumberFormat="1" applyFont="1" applyAlignment="1">
      <alignment horizontal="left"/>
    </xf>
    <xf numFmtId="166" fontId="19" fillId="0" borderId="0" xfId="0" applyNumberFormat="1" applyFont="1" applyAlignment="1">
      <alignment horizontal="left"/>
    </xf>
    <xf numFmtId="0" fontId="19" fillId="0" borderId="5" xfId="0" applyFont="1" applyBorder="1" applyAlignment="1">
      <alignment horizontal="center" vertical="center"/>
    </xf>
    <xf numFmtId="0" fontId="19" fillId="0" borderId="7" xfId="0" applyFont="1" applyBorder="1" applyAlignment="1">
      <alignment horizontal="center" vertical="center"/>
    </xf>
    <xf numFmtId="0" fontId="18" fillId="0" borderId="2" xfId="0" applyFont="1" applyBorder="1"/>
    <xf numFmtId="4" fontId="18" fillId="0" borderId="0" xfId="0" applyNumberFormat="1" applyFont="1"/>
    <xf numFmtId="4" fontId="18" fillId="0" borderId="3" xfId="0" applyNumberFormat="1" applyFont="1" applyBorder="1"/>
    <xf numFmtId="0" fontId="19" fillId="0" borderId="5" xfId="0" applyFont="1" applyBorder="1"/>
    <xf numFmtId="0" fontId="19" fillId="0" borderId="6" xfId="0" applyFont="1" applyBorder="1"/>
    <xf numFmtId="166" fontId="18" fillId="0" borderId="3" xfId="0" applyNumberFormat="1" applyFont="1" applyBorder="1"/>
    <xf numFmtId="3" fontId="18" fillId="0" borderId="0" xfId="0" applyNumberFormat="1" applyFont="1"/>
    <xf numFmtId="3" fontId="18" fillId="0" borderId="3" xfId="0" applyNumberFormat="1" applyFont="1" applyBorder="1"/>
    <xf numFmtId="166" fontId="19" fillId="0" borderId="6" xfId="0" applyNumberFormat="1" applyFont="1" applyBorder="1"/>
    <xf numFmtId="166" fontId="19" fillId="0" borderId="7" xfId="0" applyNumberFormat="1" applyFont="1" applyBorder="1"/>
    <xf numFmtId="0" fontId="19" fillId="0" borderId="1" xfId="0" applyFont="1" applyBorder="1"/>
    <xf numFmtId="0" fontId="19" fillId="0" borderId="5" xfId="0" applyFont="1" applyBorder="1" applyAlignment="1">
      <alignment horizontal="left" vertical="center"/>
    </xf>
    <xf numFmtId="3" fontId="19" fillId="0" borderId="6" xfId="0" applyNumberFormat="1" applyFont="1" applyBorder="1"/>
    <xf numFmtId="3" fontId="19" fillId="0" borderId="7" xfId="0" applyNumberFormat="1" applyFont="1" applyBorder="1"/>
    <xf numFmtId="167" fontId="18" fillId="0" borderId="3" xfId="0" applyNumberFormat="1" applyFont="1" applyBorder="1"/>
    <xf numFmtId="3" fontId="18" fillId="0" borderId="7" xfId="0" applyNumberFormat="1" applyFont="1" applyBorder="1"/>
    <xf numFmtId="0" fontId="18" fillId="0" borderId="3" xfId="0" applyFont="1" applyBorder="1"/>
    <xf numFmtId="0" fontId="19" fillId="0" borderId="1" xfId="0" applyFont="1" applyBorder="1" applyAlignment="1">
      <alignment horizontal="left" vertical="center"/>
    </xf>
    <xf numFmtId="0" fontId="18" fillId="0" borderId="8" xfId="0" applyFont="1" applyBorder="1"/>
    <xf numFmtId="3" fontId="18" fillId="0" borderId="8" xfId="0" applyNumberFormat="1" applyFont="1" applyBorder="1"/>
    <xf numFmtId="3" fontId="19" fillId="0" borderId="1" xfId="0" applyNumberFormat="1" applyFont="1" applyBorder="1"/>
    <xf numFmtId="167" fontId="18" fillId="0" borderId="8" xfId="0" applyNumberFormat="1" applyFont="1" applyBorder="1"/>
    <xf numFmtId="166" fontId="19" fillId="0" borderId="1" xfId="0" applyNumberFormat="1" applyFont="1" applyBorder="1"/>
    <xf numFmtId="3" fontId="18" fillId="0" borderId="2" xfId="0" applyNumberFormat="1" applyFont="1" applyBorder="1"/>
    <xf numFmtId="3" fontId="19" fillId="0" borderId="5" xfId="0" applyNumberFormat="1" applyFont="1" applyBorder="1"/>
    <xf numFmtId="166" fontId="18" fillId="0" borderId="8" xfId="0" applyNumberFormat="1" applyFont="1" applyBorder="1"/>
    <xf numFmtId="167" fontId="19" fillId="0" borderId="1" xfId="0" applyNumberFormat="1" applyFont="1" applyBorder="1"/>
    <xf numFmtId="167" fontId="19" fillId="0" borderId="7" xfId="0" applyNumberFormat="1" applyFont="1" applyBorder="1"/>
    <xf numFmtId="0" fontId="0" fillId="0" borderId="0" xfId="0" applyAlignment="1">
      <alignment horizontal="left" vertical="center"/>
    </xf>
    <xf numFmtId="0" fontId="4" fillId="0" borderId="0" xfId="0" applyFont="1" applyAlignment="1">
      <alignment horizontal="left" vertical="center"/>
    </xf>
    <xf numFmtId="3" fontId="4" fillId="0" borderId="0" xfId="0" applyNumberFormat="1" applyFont="1"/>
    <xf numFmtId="0" fontId="19" fillId="0" borderId="6" xfId="0" applyFont="1" applyBorder="1" applyAlignment="1">
      <alignment horizontal="center"/>
    </xf>
    <xf numFmtId="0" fontId="19" fillId="0" borderId="7" xfId="0" applyFont="1" applyBorder="1" applyAlignment="1">
      <alignment horizontal="center"/>
    </xf>
    <xf numFmtId="0" fontId="18" fillId="0" borderId="2" xfId="0" applyFont="1" applyBorder="1" applyAlignment="1">
      <alignment horizontal="left" vertical="center"/>
    </xf>
    <xf numFmtId="0" fontId="18" fillId="0" borderId="2" xfId="1" applyNumberFormat="1" applyFont="1" applyBorder="1" applyAlignment="1">
      <alignment horizontal="left" vertical="center"/>
    </xf>
    <xf numFmtId="0" fontId="19" fillId="0" borderId="5" xfId="0" applyFont="1" applyBorder="1" applyAlignment="1">
      <alignment horizontal="center"/>
    </xf>
    <xf numFmtId="167" fontId="0" fillId="0" borderId="0" xfId="0" applyNumberFormat="1"/>
    <xf numFmtId="167" fontId="18" fillId="0" borderId="10" xfId="0" applyNumberFormat="1" applyFont="1" applyBorder="1" applyAlignment="1">
      <alignment horizontal="left" vertical="center"/>
    </xf>
    <xf numFmtId="0" fontId="18" fillId="0" borderId="0" xfId="0" applyFont="1" applyAlignment="1">
      <alignment horizontal="left" vertical="center"/>
    </xf>
    <xf numFmtId="164" fontId="19" fillId="0" borderId="5" xfId="1" applyNumberFormat="1" applyFont="1" applyBorder="1" applyAlignment="1">
      <alignment horizontal="center" vertical="center"/>
    </xf>
    <xf numFmtId="0" fontId="19" fillId="0" borderId="6" xfId="0" applyFont="1" applyBorder="1" applyAlignment="1">
      <alignment horizontal="right"/>
    </xf>
    <xf numFmtId="0" fontId="19" fillId="0" borderId="7" xfId="0" applyFont="1" applyBorder="1" applyAlignment="1">
      <alignment horizontal="right"/>
    </xf>
    <xf numFmtId="0" fontId="18" fillId="0" borderId="2" xfId="0" quotePrefix="1" applyFont="1" applyBorder="1"/>
    <xf numFmtId="164" fontId="0" fillId="0" borderId="0" xfId="0" applyNumberFormat="1" applyAlignment="1">
      <alignment horizontal="center"/>
    </xf>
    <xf numFmtId="3" fontId="18" fillId="0" borderId="11" xfId="0" applyNumberFormat="1" applyFont="1" applyBorder="1"/>
    <xf numFmtId="3" fontId="18" fillId="0" borderId="12" xfId="0" applyNumberFormat="1" applyFont="1" applyBorder="1"/>
    <xf numFmtId="167" fontId="19" fillId="0" borderId="6" xfId="0" applyNumberFormat="1" applyFont="1" applyBorder="1"/>
    <xf numFmtId="0" fontId="18" fillId="0" borderId="5" xfId="0" applyFont="1" applyBorder="1" applyAlignment="1">
      <alignment horizontal="left" vertical="center"/>
    </xf>
    <xf numFmtId="167" fontId="18" fillId="0" borderId="2" xfId="0" applyNumberFormat="1" applyFont="1" applyBorder="1" applyAlignment="1">
      <alignment horizontal="left" vertical="center"/>
    </xf>
    <xf numFmtId="3" fontId="18" fillId="0" borderId="2" xfId="0" applyNumberFormat="1" applyFont="1" applyBorder="1" applyAlignment="1">
      <alignment horizontal="left" vertical="center"/>
    </xf>
    <xf numFmtId="167" fontId="18" fillId="0" borderId="5" xfId="0" applyNumberFormat="1" applyFont="1" applyBorder="1" applyAlignment="1">
      <alignment horizontal="center"/>
    </xf>
    <xf numFmtId="167" fontId="18" fillId="0" borderId="7" xfId="0" applyNumberFormat="1" applyFont="1" applyBorder="1" applyAlignment="1">
      <alignment horizontal="center"/>
    </xf>
    <xf numFmtId="0" fontId="18" fillId="0" borderId="5" xfId="0" applyFont="1" applyBorder="1" applyAlignment="1">
      <alignment horizontal="center"/>
    </xf>
    <xf numFmtId="0" fontId="18" fillId="0" borderId="7" xfId="0" applyFont="1" applyBorder="1" applyAlignment="1">
      <alignment horizontal="center"/>
    </xf>
    <xf numFmtId="166" fontId="18" fillId="0" borderId="5" xfId="0" applyNumberFormat="1" applyFont="1" applyBorder="1" applyAlignment="1">
      <alignment horizontal="center"/>
    </xf>
    <xf numFmtId="166" fontId="18" fillId="0" borderId="6" xfId="0" applyNumberFormat="1" applyFont="1" applyBorder="1" applyAlignment="1">
      <alignment horizontal="center"/>
    </xf>
    <xf numFmtId="166" fontId="18" fillId="0" borderId="7" xfId="0" applyNumberFormat="1" applyFont="1" applyBorder="1" applyAlignment="1">
      <alignment horizontal="center"/>
    </xf>
    <xf numFmtId="0" fontId="19" fillId="0" borderId="5" xfId="0" applyFont="1" applyBorder="1" applyAlignment="1">
      <alignment horizontal="center" vertical="center" wrapText="1"/>
    </xf>
    <xf numFmtId="0" fontId="19" fillId="0" borderId="6" xfId="0" applyFont="1" applyBorder="1" applyAlignment="1">
      <alignment horizontal="center" vertical="center"/>
    </xf>
    <xf numFmtId="0" fontId="19" fillId="0" borderId="7" xfId="0" applyFont="1" applyBorder="1" applyAlignment="1">
      <alignment horizontal="center" vertical="center"/>
    </xf>
    <xf numFmtId="0" fontId="19" fillId="0" borderId="5" xfId="0" applyFont="1" applyBorder="1" applyAlignment="1">
      <alignment horizontal="center" wrapText="1"/>
    </xf>
    <xf numFmtId="0" fontId="19" fillId="0" borderId="6" xfId="0" applyFont="1" applyBorder="1" applyAlignment="1">
      <alignment horizontal="center"/>
    </xf>
    <xf numFmtId="0" fontId="19" fillId="0" borderId="7" xfId="0" applyFont="1" applyBorder="1" applyAlignment="1">
      <alignment horizontal="center"/>
    </xf>
    <xf numFmtId="0" fontId="19" fillId="0" borderId="13" xfId="0" applyFont="1" applyBorder="1" applyAlignment="1">
      <alignment horizontal="center" wrapText="1"/>
    </xf>
    <xf numFmtId="0" fontId="19" fillId="0" borderId="11" xfId="0" applyFont="1" applyBorder="1" applyAlignment="1">
      <alignment horizontal="center"/>
    </xf>
    <xf numFmtId="0" fontId="19" fillId="0" borderId="12" xfId="0" applyFont="1" applyBorder="1" applyAlignment="1">
      <alignment horizontal="center"/>
    </xf>
    <xf numFmtId="0" fontId="19" fillId="0" borderId="0" xfId="0" applyFont="1" applyAlignment="1">
      <alignment horizontal="left"/>
    </xf>
    <xf numFmtId="164" fontId="20" fillId="0" borderId="0" xfId="1" applyNumberFormat="1" applyFont="1" applyBorder="1" applyAlignment="1">
      <alignment horizontal="left"/>
    </xf>
    <xf numFmtId="164" fontId="2" fillId="0" borderId="0" xfId="1" applyNumberFormat="1" applyFont="1" applyBorder="1" applyAlignment="1">
      <alignment horizontal="left"/>
    </xf>
    <xf numFmtId="0" fontId="18" fillId="0" borderId="5" xfId="0" applyFont="1" applyBorder="1" applyAlignment="1">
      <alignment horizontal="left" wrapText="1"/>
    </xf>
    <xf numFmtId="0" fontId="18" fillId="0" borderId="6" xfId="0" applyFont="1" applyBorder="1" applyAlignment="1">
      <alignment horizontal="left" wrapText="1"/>
    </xf>
    <xf numFmtId="0" fontId="18" fillId="0" borderId="7" xfId="0" applyFont="1" applyBorder="1" applyAlignment="1">
      <alignment horizontal="left" wrapText="1"/>
    </xf>
    <xf numFmtId="0" fontId="2" fillId="0" borderId="5" xfId="0" applyFont="1" applyBorder="1" applyAlignment="1">
      <alignment horizontal="right"/>
    </xf>
    <xf numFmtId="0" fontId="2" fillId="0" borderId="6" xfId="0" applyFont="1" applyBorder="1" applyAlignment="1">
      <alignment horizontal="right"/>
    </xf>
    <xf numFmtId="0" fontId="2" fillId="0" borderId="7" xfId="0" applyFont="1" applyBorder="1" applyAlignment="1">
      <alignment horizontal="right"/>
    </xf>
    <xf numFmtId="0" fontId="19" fillId="0" borderId="0" xfId="0" applyFont="1" applyAlignment="1">
      <alignment horizontal="center"/>
    </xf>
    <xf numFmtId="37" fontId="18" fillId="0" borderId="1" xfId="2" applyNumberFormat="1" applyFont="1" applyBorder="1"/>
    <xf numFmtId="0" fontId="0" fillId="0" borderId="1" xfId="0" applyBorder="1"/>
    <xf numFmtId="0" fontId="18" fillId="0" borderId="0" xfId="0" applyFont="1" applyBorder="1"/>
    <xf numFmtId="3" fontId="18" fillId="0" borderId="0" xfId="0" applyNumberFormat="1" applyFont="1" applyBorder="1"/>
    <xf numFmtId="0" fontId="19" fillId="0" borderId="7" xfId="0" applyFont="1" applyBorder="1"/>
    <xf numFmtId="9" fontId="18" fillId="0" borderId="8" xfId="0" applyNumberFormat="1" applyFont="1" applyBorder="1"/>
    <xf numFmtId="0" fontId="19" fillId="0" borderId="1" xfId="0" applyFont="1" applyBorder="1" applyAlignment="1">
      <alignment horizontal="center"/>
    </xf>
    <xf numFmtId="166" fontId="2" fillId="0" borderId="0" xfId="0" applyNumberFormat="1" applyFont="1" applyAlignment="1">
      <alignment horizontal="left"/>
    </xf>
    <xf numFmtId="167" fontId="18" fillId="0" borderId="6" xfId="0" applyNumberFormat="1" applyFont="1" applyBorder="1"/>
    <xf numFmtId="167" fontId="18" fillId="0" borderId="7" xfId="0" applyNumberFormat="1" applyFont="1" applyBorder="1"/>
  </cellXfs>
  <cellStyles count="4">
    <cellStyle name="Comma" xfId="1" builtinId="3"/>
    <cellStyle name="Currency" xfId="2" builtinId="4"/>
    <cellStyle name="Normal" xfId="0" builtinId="0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tiff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4" Type="http://schemas.openxmlformats.org/officeDocument/2006/relationships/image" Target="../media/image7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20563</xdr:colOff>
      <xdr:row>0</xdr:row>
      <xdr:rowOff>0</xdr:rowOff>
    </xdr:from>
    <xdr:to>
      <xdr:col>7</xdr:col>
      <xdr:colOff>542946</xdr:colOff>
      <xdr:row>12</xdr:row>
      <xdr:rowOff>158643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050F9E3-91FC-474D-BE28-D9148EDDE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63" y="0"/>
          <a:ext cx="8027610" cy="2553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29634</xdr:rowOff>
    </xdr:from>
    <xdr:to>
      <xdr:col>9</xdr:col>
      <xdr:colOff>796259</xdr:colOff>
      <xdr:row>14</xdr:row>
      <xdr:rowOff>137583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05E326C-9B1A-E64B-9A54-43140048D1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157634"/>
          <a:ext cx="8703597" cy="295274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8565</xdr:rowOff>
    </xdr:from>
    <xdr:to>
      <xdr:col>6</xdr:col>
      <xdr:colOff>553949</xdr:colOff>
      <xdr:row>7</xdr:row>
      <xdr:rowOff>133416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7266FF-9A41-114A-9D5A-8268F316C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8565"/>
          <a:ext cx="8908142" cy="15218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802270</xdr:colOff>
      <xdr:row>3</xdr:row>
      <xdr:rowOff>747</xdr:rowOff>
    </xdr:from>
    <xdr:to>
      <xdr:col>6</xdr:col>
      <xdr:colOff>607136</xdr:colOff>
      <xdr:row>9</xdr:row>
      <xdr:rowOff>93921</xdr:rowOff>
    </xdr:to>
    <xdr:pic>
      <xdr:nvPicPr>
        <xdr:cNvPr id="5" name="Picture 4" descr="Sales Budget, For the Year Ending December 31, 2018, Quarter 1, Quarter 2, Quarter 3, Quarter 4, Total (respectively): Expected sales (units) 21,000, 26,250, 8,750, 9.000, 65,000; Sales price per unit $?, ?, ?, ?; Total sales revenue $315,000, ?, ?, ?, 975,000.">
          <a:extLst>
            <a:ext uri="{FF2B5EF4-FFF2-40B4-BE49-F238E27FC236}">
              <a16:creationId xmlns:a16="http://schemas.microsoft.com/office/drawing/2014/main" id="{BF5C2507-B08A-E24B-B409-DDD2A622AE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2270" y="597095"/>
          <a:ext cx="6484790" cy="12858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623</xdr:colOff>
      <xdr:row>18</xdr:row>
      <xdr:rowOff>173571</xdr:rowOff>
    </xdr:from>
    <xdr:to>
      <xdr:col>6</xdr:col>
      <xdr:colOff>874461</xdr:colOff>
      <xdr:row>28</xdr:row>
      <xdr:rowOff>21855</xdr:rowOff>
    </xdr:to>
    <xdr:pic>
      <xdr:nvPicPr>
        <xdr:cNvPr id="6" name="Picture 5" descr="Production Budget For the Year Ending December 31, 2018, Quarter 1, Quarter 2, Quarter 3, Quarter 4, Q 1Year 2 (respectively): Expected Sales 21,000, 26,250, 8,750, 9,000, 8,000; plus Desired ending inventory 5,250, ?, ?, 1,600, –; Total required units 26,250, 28,000, 10,550, 10,600, 8,000; minus Beginning Inventory 5,250, 5,250, 1,750, 1,800, 1,600; Equals required production ?, ?, ?, ?, 6,400; Total 61,350.">
          <a:extLst>
            <a:ext uri="{FF2B5EF4-FFF2-40B4-BE49-F238E27FC236}">
              <a16:creationId xmlns:a16="http://schemas.microsoft.com/office/drawing/2014/main" id="{BBA19655-6C90-0844-A04F-5091EBBB86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1064" y="4005983"/>
          <a:ext cx="6722091" cy="18653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829484</xdr:colOff>
      <xdr:row>41</xdr:row>
      <xdr:rowOff>187958</xdr:rowOff>
    </xdr:from>
    <xdr:to>
      <xdr:col>8</xdr:col>
      <xdr:colOff>571403</xdr:colOff>
      <xdr:row>58</xdr:row>
      <xdr:rowOff>132722</xdr:rowOff>
    </xdr:to>
    <xdr:pic>
      <xdr:nvPicPr>
        <xdr:cNvPr id="7" name="Picture 6" descr="Direct Materials Budget, For the Year Ending December 31, 2018, Quarter 1, Quarter 2, Quarter 3, Quarter 4, Total (respectively): Units to be produced ?, ?, ?, ?, 61,350; Times Direct material per unit 2, 2, 2, 2, 2; Total pounds needed for production 42,000, 45,500, 17,600, 17,600, 122,700; Add: desired ending inventory11,375, ?, ?, 3,200, 3,200; Total material required 53,375, 49,900, 22,000, 20,800, 125,900; Less: beginning inventory 0, 11,375, 4,400, 4,400, –; Pounds of direct material purchase requirements 53,375, 38,525, 17,600, 16,400, 125,900; Cost per pound $1.50, 1.50, 1.50, 1.50, 1.50; Total cost of direct material purchase $80,063, 57,788, 26,400, 24,600, 188,850; Total $188,850, 188,850.">
          <a:extLst>
            <a:ext uri="{FF2B5EF4-FFF2-40B4-BE49-F238E27FC236}">
              <a16:creationId xmlns:a16="http://schemas.microsoft.com/office/drawing/2014/main" id="{67E78060-57B8-9548-9BE0-2B3149B4ED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9484" y="8861311"/>
          <a:ext cx="8360461" cy="33737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3735</xdr:colOff>
      <xdr:row>79</xdr:row>
      <xdr:rowOff>21705</xdr:rowOff>
    </xdr:from>
    <xdr:to>
      <xdr:col>7</xdr:col>
      <xdr:colOff>866628</xdr:colOff>
      <xdr:row>88</xdr:row>
      <xdr:rowOff>143762</xdr:rowOff>
    </xdr:to>
    <xdr:pic>
      <xdr:nvPicPr>
        <xdr:cNvPr id="22" name="Picture 21" descr="Direct Labor Budget, For the Year Ending December 31, 2018, Quarter 1, Quarter 2, Quarter 3, Quarter 4, Total (respectively): Units to be produced ?, ?, ?, ?, ?; Direct labor hours per unit 1, 1, 1, 1, 1; Total required direct labor hours 15,750, 17,063, 6,600, 6,600, 46,013; Labor cost per hour $25, ?, ?, ?, ?; Total direct labor cost $393,750, 426,563, 165,000, 165,000, 1,150,313.">
          <a:extLst>
            <a:ext uri="{FF2B5EF4-FFF2-40B4-BE49-F238E27FC236}">
              <a16:creationId xmlns:a16="http://schemas.microsoft.com/office/drawing/2014/main" id="{09318120-B9C5-4942-AE70-B8E177CDB7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176" y="16387897"/>
          <a:ext cx="7684596" cy="1937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357188</xdr:colOff>
      <xdr:row>2</xdr:row>
      <xdr:rowOff>122936</xdr:rowOff>
    </xdr:from>
    <xdr:to>
      <xdr:col>3</xdr:col>
      <xdr:colOff>816571</xdr:colOff>
      <xdr:row>6</xdr:row>
      <xdr:rowOff>109149</xdr:rowOff>
    </xdr:to>
    <xdr:pic>
      <xdr:nvPicPr>
        <xdr:cNvPr id="2" name="Picture 1" descr="First year, Second Year, Third Year, Total (respectively): Alpha Project: 32,000, 22,500, 5,000, 59,500. Beta Project: 7,500, 23,500, 28,000, 59,000.">
          <a:extLst>
            <a:ext uri="{FF2B5EF4-FFF2-40B4-BE49-F238E27FC236}">
              <a16:creationId xmlns:a16="http://schemas.microsoft.com/office/drawing/2014/main" id="{DFCAB520-F4E1-E449-84DD-B599B3C59B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188" y="535686"/>
          <a:ext cx="4167187" cy="8117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C1FC40-E9D5-4B49-A312-7C93AF3ED03D}">
  <dimension ref="A7:P112"/>
  <sheetViews>
    <sheetView topLeftCell="A37" zoomScaleNormal="100" workbookViewId="0">
      <selection activeCell="I56" sqref="I56"/>
    </sheetView>
  </sheetViews>
  <sheetFormatPr defaultColWidth="11" defaultRowHeight="15.75"/>
  <cols>
    <col min="3" max="3" width="20.875" bestFit="1" customWidth="1"/>
    <col min="4" max="4" width="11.75" bestFit="1" customWidth="1"/>
    <col min="5" max="5" width="14.25" customWidth="1"/>
    <col min="6" max="6" width="14" customWidth="1"/>
    <col min="7" max="7" width="16.1875" customWidth="1"/>
    <col min="8" max="8" width="13.3125" customWidth="1"/>
    <col min="9" max="9" width="17.8125" customWidth="1"/>
    <col min="10" max="10" width="13.3125" customWidth="1"/>
  </cols>
  <sheetData>
    <row r="7" spans="1:10">
      <c r="A7" s="1"/>
      <c r="B7" s="5"/>
    </row>
    <row r="8" spans="1:10">
      <c r="A8" s="1"/>
      <c r="B8" s="5"/>
    </row>
    <row r="9" spans="1:10">
      <c r="A9" s="1"/>
      <c r="B9" s="5"/>
    </row>
    <row r="10" spans="1:10">
      <c r="A10" s="1"/>
      <c r="B10" s="5"/>
    </row>
    <row r="11" spans="1:10">
      <c r="A11" s="1"/>
      <c r="B11" s="5"/>
    </row>
    <row r="12" spans="1:10">
      <c r="A12" s="1"/>
      <c r="B12" s="5"/>
    </row>
    <row r="14" spans="1:10">
      <c r="A14" s="2"/>
    </row>
    <row r="15" spans="1:10">
      <c r="A15" s="4"/>
      <c r="B15" s="2"/>
      <c r="C15" s="2"/>
      <c r="E15" s="8"/>
      <c r="F15" s="2"/>
      <c r="G15" s="2"/>
      <c r="H15" s="2"/>
      <c r="I15" s="2"/>
      <c r="J15" s="2"/>
    </row>
    <row r="16" spans="1:10" s="10" customFormat="1">
      <c r="A16" s="4"/>
      <c r="B16" s="127" t="s">
        <v>107</v>
      </c>
      <c r="C16" s="127" t="s">
        <v>108</v>
      </c>
      <c r="D16" s="127" t="s">
        <v>109</v>
      </c>
      <c r="E16" s="128" t="s">
        <v>110</v>
      </c>
      <c r="F16" s="127" t="s">
        <v>111</v>
      </c>
      <c r="G16" s="2"/>
      <c r="H16" s="2"/>
      <c r="I16" s="2"/>
      <c r="J16" s="2"/>
    </row>
    <row r="17" spans="1:10">
      <c r="A17" s="4"/>
      <c r="B17" s="130">
        <v>1</v>
      </c>
      <c r="C17" s="121" t="s">
        <v>112</v>
      </c>
      <c r="D17" s="121"/>
      <c r="E17" s="122"/>
      <c r="F17" s="129">
        <v>32125</v>
      </c>
      <c r="G17" s="2"/>
      <c r="H17" s="2"/>
      <c r="I17" s="2"/>
      <c r="J17" s="2"/>
    </row>
    <row r="18" spans="1:10">
      <c r="A18" s="4"/>
      <c r="B18" s="130">
        <v>2</v>
      </c>
      <c r="C18" s="121" t="s">
        <v>113</v>
      </c>
      <c r="D18" s="123">
        <v>23.5</v>
      </c>
      <c r="E18" s="221">
        <v>3200</v>
      </c>
      <c r="F18" s="129">
        <f>D18*E18</f>
        <v>75200</v>
      </c>
      <c r="G18" s="81" t="s">
        <v>185</v>
      </c>
      <c r="H18" s="2"/>
      <c r="I18" s="2"/>
      <c r="J18" s="2"/>
    </row>
    <row r="19" spans="1:10">
      <c r="A19" s="4"/>
      <c r="B19" s="130">
        <v>3</v>
      </c>
      <c r="C19" s="121" t="s">
        <v>114</v>
      </c>
      <c r="D19" s="124" t="s">
        <v>113</v>
      </c>
      <c r="E19" s="125">
        <v>2.25</v>
      </c>
      <c r="F19" s="129">
        <f>F18*225%</f>
        <v>169200</v>
      </c>
      <c r="G19" s="81" t="s">
        <v>186</v>
      </c>
      <c r="H19" s="2"/>
      <c r="I19" s="2"/>
      <c r="J19" s="2"/>
    </row>
    <row r="20" spans="1:10">
      <c r="A20" s="4"/>
      <c r="B20" s="130">
        <v>4</v>
      </c>
      <c r="C20" s="121" t="s">
        <v>115</v>
      </c>
      <c r="D20" s="121"/>
      <c r="E20" s="122"/>
      <c r="F20" s="129">
        <v>22225</v>
      </c>
      <c r="G20" s="2"/>
      <c r="H20" s="2"/>
      <c r="I20" s="2"/>
      <c r="J20" s="2"/>
    </row>
    <row r="21" spans="1:10">
      <c r="A21" s="4"/>
      <c r="B21" s="130">
        <v>5</v>
      </c>
      <c r="C21" s="126" t="s">
        <v>116</v>
      </c>
      <c r="D21" s="121"/>
      <c r="E21" s="122"/>
      <c r="F21" s="129">
        <v>31125</v>
      </c>
      <c r="G21" s="2"/>
      <c r="H21" s="2"/>
      <c r="I21" s="2"/>
      <c r="J21" s="2"/>
    </row>
    <row r="22" spans="1:10">
      <c r="A22" s="4"/>
      <c r="B22" s="2"/>
      <c r="C22" s="7"/>
      <c r="E22" s="8"/>
      <c r="F22" s="2"/>
      <c r="G22" s="2"/>
      <c r="H22" s="2"/>
      <c r="I22" s="2"/>
      <c r="J22" s="2"/>
    </row>
    <row r="23" spans="1:10">
      <c r="A23" s="4"/>
      <c r="B23" s="2"/>
      <c r="C23" s="2"/>
      <c r="E23" s="8"/>
      <c r="F23" s="2"/>
      <c r="G23" s="2"/>
      <c r="H23" s="2"/>
      <c r="I23" s="2"/>
      <c r="J23" s="2"/>
    </row>
    <row r="24" spans="1:10">
      <c r="A24" s="4"/>
      <c r="B24" s="118" t="s">
        <v>0</v>
      </c>
      <c r="C24" s="61" t="s">
        <v>117</v>
      </c>
      <c r="D24" s="61"/>
      <c r="E24" s="84"/>
      <c r="F24" s="84"/>
      <c r="G24" s="84"/>
      <c r="H24" s="2"/>
      <c r="I24" s="2"/>
      <c r="J24" s="2"/>
    </row>
    <row r="25" spans="1:10">
      <c r="A25" s="4"/>
      <c r="B25" s="84"/>
      <c r="C25" s="61" t="s">
        <v>118</v>
      </c>
      <c r="D25" s="61"/>
      <c r="E25" s="61"/>
      <c r="F25" s="131"/>
      <c r="G25" s="84"/>
      <c r="H25" s="2"/>
      <c r="I25" s="2"/>
      <c r="J25" s="2"/>
    </row>
    <row r="26" spans="1:10">
      <c r="A26" s="4"/>
      <c r="B26" s="84"/>
      <c r="C26" s="61" t="s">
        <v>119</v>
      </c>
      <c r="D26" s="61"/>
      <c r="E26" s="84"/>
      <c r="F26" s="84"/>
      <c r="G26" s="84"/>
      <c r="H26" s="2"/>
      <c r="I26" s="2"/>
      <c r="J26" s="2"/>
    </row>
    <row r="27" spans="1:10">
      <c r="A27" s="4"/>
      <c r="B27" s="84"/>
      <c r="C27" s="140">
        <f>F17+F18</f>
        <v>107325</v>
      </c>
      <c r="D27" s="61"/>
      <c r="E27" s="84"/>
      <c r="F27" s="84"/>
      <c r="G27" s="84"/>
      <c r="H27" s="2"/>
      <c r="I27" s="2"/>
      <c r="J27" s="2"/>
    </row>
    <row r="28" spans="1:10">
      <c r="A28" s="4"/>
      <c r="B28" s="84"/>
      <c r="C28" s="84"/>
      <c r="D28" s="61"/>
      <c r="E28" s="133"/>
      <c r="F28" s="84"/>
      <c r="G28" s="84"/>
      <c r="H28" s="2"/>
      <c r="I28" s="2"/>
      <c r="J28" s="2"/>
    </row>
    <row r="29" spans="1:10">
      <c r="A29" s="4"/>
      <c r="B29" s="84"/>
      <c r="C29" s="197" t="s">
        <v>130</v>
      </c>
      <c r="D29" s="198"/>
      <c r="E29" s="133"/>
      <c r="F29" s="84"/>
      <c r="G29" s="84"/>
      <c r="H29" s="2"/>
      <c r="I29" s="2"/>
      <c r="J29" s="2"/>
    </row>
    <row r="30" spans="1:10">
      <c r="A30" s="4"/>
      <c r="B30" s="84"/>
      <c r="C30" s="84"/>
      <c r="D30" s="61"/>
      <c r="E30" s="133"/>
      <c r="F30" s="84"/>
      <c r="G30" s="84"/>
      <c r="H30" s="2"/>
      <c r="I30" s="2"/>
      <c r="J30" s="2"/>
    </row>
    <row r="31" spans="1:10">
      <c r="A31" s="4"/>
      <c r="B31" s="118" t="s">
        <v>1</v>
      </c>
      <c r="C31" s="61" t="s">
        <v>120</v>
      </c>
      <c r="D31" s="61"/>
      <c r="E31" s="61"/>
      <c r="F31" s="84"/>
      <c r="G31" s="84"/>
      <c r="H31" s="2"/>
      <c r="I31" s="2"/>
      <c r="J31" s="2"/>
    </row>
    <row r="32" spans="1:10">
      <c r="A32" s="4"/>
      <c r="B32" s="84"/>
      <c r="C32" s="61" t="s">
        <v>121</v>
      </c>
      <c r="D32" s="61"/>
      <c r="E32" s="61"/>
      <c r="F32" s="84"/>
      <c r="G32" s="84"/>
      <c r="H32" s="2"/>
      <c r="I32" s="2"/>
      <c r="J32" s="2"/>
    </row>
    <row r="33" spans="1:7">
      <c r="A33" s="4"/>
      <c r="B33" s="84"/>
      <c r="C33" s="61" t="s">
        <v>144</v>
      </c>
      <c r="D33" s="61"/>
      <c r="E33" s="61"/>
      <c r="F33" s="84"/>
      <c r="G33" s="61"/>
    </row>
    <row r="34" spans="1:7">
      <c r="A34" s="4"/>
      <c r="B34" s="84"/>
      <c r="C34" s="141">
        <f>F18+F19</f>
        <v>244400</v>
      </c>
      <c r="D34" s="61"/>
      <c r="E34" s="61"/>
      <c r="F34" s="84"/>
      <c r="G34" s="61"/>
    </row>
    <row r="35" spans="1:7">
      <c r="A35" s="4"/>
      <c r="B35" s="84"/>
      <c r="C35" s="141"/>
      <c r="D35" s="61"/>
      <c r="E35" s="61"/>
      <c r="F35" s="84"/>
      <c r="G35" s="61"/>
    </row>
    <row r="36" spans="1:7">
      <c r="A36" s="4"/>
      <c r="B36" s="84"/>
      <c r="C36" s="195" t="s">
        <v>131</v>
      </c>
      <c r="D36" s="196"/>
      <c r="E36" s="61"/>
      <c r="F36" s="84"/>
      <c r="G36" s="61"/>
    </row>
    <row r="37" spans="1:7">
      <c r="A37" s="4"/>
      <c r="B37" s="84"/>
      <c r="C37" s="61"/>
      <c r="D37" s="61"/>
      <c r="E37" s="61"/>
      <c r="F37" s="84"/>
      <c r="G37" s="61"/>
    </row>
    <row r="38" spans="1:7">
      <c r="A38" s="4"/>
      <c r="B38" s="118" t="s">
        <v>2</v>
      </c>
      <c r="C38" s="61" t="s">
        <v>122</v>
      </c>
      <c r="D38" s="61"/>
      <c r="E38" s="61"/>
      <c r="F38" s="84"/>
      <c r="G38" s="61"/>
    </row>
    <row r="39" spans="1:7">
      <c r="A39" s="4"/>
      <c r="B39" s="84"/>
      <c r="C39" s="61" t="s">
        <v>123</v>
      </c>
      <c r="D39" s="61"/>
      <c r="E39" s="61"/>
      <c r="F39" s="84"/>
      <c r="G39" s="61"/>
    </row>
    <row r="40" spans="1:7">
      <c r="A40" s="2"/>
      <c r="B40" s="84"/>
      <c r="C40" s="61" t="s">
        <v>145</v>
      </c>
      <c r="D40" s="61"/>
      <c r="E40" s="61"/>
      <c r="F40" s="84"/>
      <c r="G40" s="61"/>
    </row>
    <row r="41" spans="1:7">
      <c r="A41" s="2"/>
      <c r="B41" s="84"/>
      <c r="C41" s="141">
        <f>F17+F18+F19</f>
        <v>276525</v>
      </c>
      <c r="D41" s="61"/>
      <c r="E41" s="61"/>
      <c r="F41" s="84"/>
      <c r="G41" s="61"/>
    </row>
    <row r="42" spans="1:7">
      <c r="A42" s="2"/>
      <c r="B42" s="84"/>
      <c r="C42" s="139"/>
      <c r="D42" s="61"/>
      <c r="E42" s="61"/>
      <c r="F42" s="84"/>
      <c r="G42" s="61"/>
    </row>
    <row r="43" spans="1:7">
      <c r="A43" s="2"/>
      <c r="B43" s="84"/>
      <c r="C43" s="195" t="s">
        <v>132</v>
      </c>
      <c r="D43" s="196"/>
      <c r="E43" s="61"/>
      <c r="F43" s="84"/>
      <c r="G43" s="61"/>
    </row>
    <row r="44" spans="1:7">
      <c r="B44" s="84"/>
      <c r="C44" s="61"/>
      <c r="D44" s="61"/>
      <c r="E44" s="61"/>
      <c r="F44" s="61"/>
      <c r="G44" s="61"/>
    </row>
    <row r="45" spans="1:7">
      <c r="B45" s="118" t="s">
        <v>136</v>
      </c>
      <c r="C45" s="61" t="s">
        <v>124</v>
      </c>
      <c r="D45" s="61"/>
      <c r="E45" s="61"/>
      <c r="F45" s="61"/>
      <c r="G45" s="61"/>
    </row>
    <row r="46" spans="1:7">
      <c r="B46" s="61"/>
      <c r="C46" s="61" t="s">
        <v>125</v>
      </c>
      <c r="D46" s="61"/>
      <c r="E46" s="61"/>
      <c r="F46" s="61"/>
      <c r="G46" s="61"/>
    </row>
    <row r="47" spans="1:7">
      <c r="B47" s="61"/>
      <c r="C47" s="61" t="s">
        <v>146</v>
      </c>
      <c r="D47" s="61"/>
      <c r="E47" s="61"/>
      <c r="F47" s="61"/>
      <c r="G47" s="61"/>
    </row>
    <row r="48" spans="1:7">
      <c r="B48" s="61"/>
      <c r="C48" s="141">
        <f>F20+F21</f>
        <v>53350</v>
      </c>
      <c r="D48" s="61"/>
      <c r="E48" s="61"/>
      <c r="F48" s="61"/>
      <c r="G48" s="61"/>
    </row>
    <row r="49" spans="2:7">
      <c r="B49" s="61"/>
      <c r="C49" s="61"/>
      <c r="D49" s="61"/>
      <c r="E49" s="61"/>
      <c r="F49" s="61"/>
      <c r="G49" s="61"/>
    </row>
    <row r="50" spans="2:7">
      <c r="B50" s="61"/>
      <c r="C50" s="197" t="s">
        <v>133</v>
      </c>
      <c r="D50" s="198"/>
      <c r="E50" s="61"/>
      <c r="F50" s="61"/>
      <c r="G50" s="61"/>
    </row>
    <row r="51" spans="2:7">
      <c r="B51" s="61"/>
      <c r="C51" s="61"/>
      <c r="D51" s="61"/>
      <c r="E51" s="61"/>
      <c r="F51" s="61"/>
      <c r="G51" s="61"/>
    </row>
    <row r="52" spans="2:7">
      <c r="B52" s="118" t="s">
        <v>137</v>
      </c>
      <c r="C52" s="61" t="s">
        <v>126</v>
      </c>
      <c r="D52" s="61"/>
      <c r="E52" s="61"/>
      <c r="F52" s="61"/>
      <c r="G52" s="61"/>
    </row>
    <row r="53" spans="2:7">
      <c r="B53" s="84"/>
      <c r="C53" s="61" t="s">
        <v>127</v>
      </c>
      <c r="D53" s="61"/>
      <c r="E53" s="61"/>
      <c r="F53" s="61"/>
      <c r="G53" s="61"/>
    </row>
    <row r="54" spans="2:7">
      <c r="B54" s="84"/>
      <c r="C54" s="61" t="s">
        <v>147</v>
      </c>
      <c r="D54" s="61"/>
      <c r="E54" s="61"/>
      <c r="F54" s="61"/>
      <c r="G54" s="61"/>
    </row>
    <row r="55" spans="2:7">
      <c r="B55" s="84"/>
      <c r="C55" s="141">
        <f>F17/6425</f>
        <v>5</v>
      </c>
      <c r="D55" s="61"/>
      <c r="E55" s="61"/>
      <c r="F55" s="61"/>
      <c r="G55" s="61"/>
    </row>
    <row r="56" spans="2:7">
      <c r="B56" s="84"/>
      <c r="C56" s="141"/>
      <c r="D56" s="61"/>
      <c r="E56" s="61"/>
      <c r="F56" s="61"/>
      <c r="G56" s="61"/>
    </row>
    <row r="57" spans="2:7">
      <c r="B57" s="84"/>
      <c r="C57" s="195" t="s">
        <v>134</v>
      </c>
      <c r="D57" s="196"/>
      <c r="E57" s="61"/>
      <c r="F57" s="61"/>
      <c r="G57" s="61"/>
    </row>
    <row r="58" spans="2:7">
      <c r="B58" s="84"/>
      <c r="C58" s="61"/>
      <c r="D58" s="61"/>
      <c r="E58" s="61"/>
      <c r="F58" s="61"/>
      <c r="G58" s="61"/>
    </row>
    <row r="59" spans="2:7">
      <c r="B59" s="118" t="s">
        <v>138</v>
      </c>
      <c r="C59" s="61" t="s">
        <v>128</v>
      </c>
      <c r="D59" s="61"/>
      <c r="E59" s="61"/>
      <c r="F59" s="61"/>
      <c r="G59" s="61"/>
    </row>
    <row r="60" spans="2:7">
      <c r="B60" s="61"/>
      <c r="C60" s="61" t="s">
        <v>129</v>
      </c>
      <c r="D60" s="61"/>
      <c r="E60" s="61"/>
      <c r="F60" s="61"/>
      <c r="G60" s="61"/>
    </row>
    <row r="61" spans="2:7">
      <c r="B61" s="61"/>
      <c r="C61" s="61" t="s">
        <v>148</v>
      </c>
      <c r="D61" s="61"/>
      <c r="E61" s="61"/>
      <c r="F61" s="61"/>
      <c r="G61" s="61"/>
    </row>
    <row r="62" spans="2:7">
      <c r="B62" s="61"/>
      <c r="C62" s="142">
        <f>C34/6425</f>
        <v>38.038910505836576</v>
      </c>
      <c r="D62" s="61"/>
      <c r="E62" s="61"/>
      <c r="F62" s="61"/>
      <c r="G62" s="61"/>
    </row>
    <row r="63" spans="2:7">
      <c r="B63" s="61"/>
      <c r="C63" s="142"/>
      <c r="D63" s="61"/>
      <c r="E63" s="61"/>
      <c r="F63" s="61"/>
      <c r="G63" s="61"/>
    </row>
    <row r="64" spans="2:7">
      <c r="B64" s="61"/>
      <c r="C64" s="199" t="s">
        <v>135</v>
      </c>
      <c r="D64" s="200"/>
      <c r="E64" s="201"/>
      <c r="F64" s="61"/>
      <c r="G64" s="61"/>
    </row>
    <row r="65" spans="1:16">
      <c r="B65" s="61"/>
      <c r="C65" s="61"/>
      <c r="D65" s="61"/>
      <c r="E65" s="61"/>
      <c r="F65" s="61"/>
      <c r="G65" s="61"/>
    </row>
    <row r="66" spans="1:16">
      <c r="A66" s="2"/>
      <c r="B66" s="84"/>
      <c r="C66" s="61"/>
      <c r="D66" s="61"/>
      <c r="E66" s="61"/>
      <c r="F66" s="61"/>
      <c r="G66" s="61"/>
    </row>
    <row r="67" spans="1:16">
      <c r="A67" s="2"/>
      <c r="B67" s="61"/>
      <c r="C67" s="61"/>
      <c r="D67" s="61"/>
      <c r="E67" s="61"/>
      <c r="F67" s="61"/>
      <c r="G67" s="61"/>
      <c r="K67" s="26"/>
    </row>
    <row r="68" spans="1:16">
      <c r="A68" s="2"/>
      <c r="B68" s="84"/>
      <c r="C68" s="84"/>
      <c r="D68" s="84"/>
      <c r="E68" s="84"/>
      <c r="F68" s="84"/>
      <c r="G68" s="84"/>
      <c r="H68" s="42"/>
      <c r="I68" s="42"/>
      <c r="K68" s="26"/>
    </row>
    <row r="69" spans="1:16">
      <c r="A69" s="2"/>
      <c r="B69" s="84"/>
      <c r="C69" s="84"/>
      <c r="D69" s="84"/>
      <c r="E69" s="134"/>
      <c r="F69" s="84"/>
      <c r="G69" s="118"/>
      <c r="H69" s="40"/>
      <c r="I69" s="40"/>
      <c r="K69" s="26"/>
      <c r="M69" s="26"/>
      <c r="N69" s="26"/>
      <c r="P69" s="26"/>
    </row>
    <row r="70" spans="1:16">
      <c r="A70" s="2"/>
      <c r="B70" s="84"/>
      <c r="C70" s="84"/>
      <c r="D70" s="84"/>
      <c r="E70" s="134"/>
      <c r="F70" s="84"/>
      <c r="G70" s="118"/>
      <c r="H70" s="40"/>
      <c r="I70" s="40"/>
      <c r="K70" s="26"/>
      <c r="M70" s="26"/>
      <c r="N70" s="26"/>
      <c r="P70" s="26"/>
    </row>
    <row r="71" spans="1:16">
      <c r="A71" s="31"/>
      <c r="B71" s="84"/>
      <c r="C71" s="84"/>
      <c r="D71" s="84"/>
      <c r="E71" s="134"/>
      <c r="F71" s="84"/>
      <c r="G71" s="135"/>
      <c r="H71" s="48"/>
      <c r="I71" s="48"/>
      <c r="K71" s="26"/>
      <c r="M71" s="26"/>
      <c r="N71" s="26"/>
      <c r="P71" s="26"/>
    </row>
    <row r="72" spans="1:16">
      <c r="A72" s="2"/>
      <c r="B72" s="84"/>
      <c r="C72" s="84"/>
      <c r="D72" s="84"/>
      <c r="E72" s="134"/>
      <c r="F72" s="84"/>
      <c r="G72" s="118"/>
      <c r="H72" s="40"/>
      <c r="I72" s="40"/>
      <c r="K72" s="26"/>
      <c r="M72" s="26"/>
      <c r="N72" s="26"/>
      <c r="P72" s="26"/>
    </row>
    <row r="73" spans="1:16">
      <c r="A73" s="2"/>
      <c r="B73" s="84"/>
      <c r="C73" s="84"/>
      <c r="D73" s="84"/>
      <c r="E73" s="134"/>
      <c r="F73" s="84"/>
      <c r="G73" s="118"/>
      <c r="H73" s="40"/>
      <c r="I73" s="40"/>
      <c r="K73" s="26"/>
      <c r="M73" s="26"/>
      <c r="N73" s="26"/>
      <c r="P73" s="26"/>
    </row>
    <row r="74" spans="1:16">
      <c r="A74" s="2"/>
      <c r="B74" s="84"/>
      <c r="C74" s="84"/>
      <c r="D74" s="84"/>
      <c r="E74" s="134"/>
      <c r="F74" s="84"/>
      <c r="G74" s="136"/>
      <c r="H74" s="45"/>
      <c r="I74" s="45"/>
      <c r="K74" s="26"/>
      <c r="M74" s="29"/>
      <c r="N74" s="26"/>
      <c r="P74" s="29"/>
    </row>
    <row r="75" spans="1:16">
      <c r="A75" s="2"/>
      <c r="B75" s="84"/>
      <c r="C75" s="84"/>
      <c r="D75" s="84"/>
      <c r="E75" s="134"/>
      <c r="F75" s="84"/>
      <c r="G75" s="134"/>
      <c r="H75" s="46"/>
      <c r="I75" s="46"/>
      <c r="K75" s="26"/>
      <c r="M75" s="26"/>
      <c r="N75" s="26"/>
      <c r="P75" s="26"/>
    </row>
    <row r="76" spans="1:16">
      <c r="A76" s="2"/>
      <c r="B76" s="84"/>
      <c r="C76" s="84"/>
      <c r="D76" s="84"/>
      <c r="E76" s="134"/>
      <c r="F76" s="84"/>
      <c r="G76" s="136"/>
      <c r="H76" s="45"/>
      <c r="I76" s="45"/>
      <c r="K76" s="26"/>
      <c r="M76" s="26"/>
      <c r="N76" s="26"/>
      <c r="P76" s="26"/>
    </row>
    <row r="77" spans="1:16">
      <c r="A77" s="2"/>
      <c r="B77" s="84"/>
      <c r="C77" s="84"/>
      <c r="D77" s="84"/>
      <c r="E77" s="134"/>
      <c r="F77" s="84"/>
      <c r="G77" s="134"/>
      <c r="H77" s="46"/>
      <c r="I77" s="46"/>
      <c r="K77" s="26"/>
      <c r="M77" s="26"/>
      <c r="N77" s="26"/>
      <c r="P77" s="26"/>
    </row>
    <row r="78" spans="1:16">
      <c r="A78" s="33"/>
      <c r="B78" s="84"/>
      <c r="C78" s="84"/>
      <c r="D78" s="84"/>
      <c r="E78" s="84"/>
      <c r="F78" s="84"/>
      <c r="G78" s="134"/>
      <c r="H78" s="46"/>
      <c r="I78" s="46"/>
      <c r="M78" s="26"/>
      <c r="N78" s="26"/>
      <c r="P78" s="26"/>
    </row>
    <row r="79" spans="1:16">
      <c r="A79" s="2"/>
      <c r="B79" s="84"/>
      <c r="C79" s="84"/>
      <c r="D79" s="84"/>
      <c r="E79" s="84"/>
      <c r="F79" s="84"/>
      <c r="G79" s="118"/>
      <c r="H79" s="40"/>
      <c r="I79" s="40"/>
      <c r="M79" s="26"/>
      <c r="N79" s="26"/>
      <c r="P79" s="26"/>
    </row>
    <row r="80" spans="1:16">
      <c r="A80" s="2"/>
      <c r="B80" s="84"/>
      <c r="C80" s="84"/>
      <c r="D80" s="84"/>
      <c r="E80" s="84"/>
      <c r="F80" s="84"/>
      <c r="G80" s="137"/>
      <c r="H80" s="40"/>
      <c r="I80" s="47"/>
      <c r="M80" s="26"/>
      <c r="N80" s="26"/>
      <c r="P80" s="26"/>
    </row>
    <row r="81" spans="1:16">
      <c r="A81" s="2"/>
      <c r="B81" s="84"/>
      <c r="C81" s="84"/>
      <c r="D81" s="84"/>
      <c r="E81" s="84"/>
      <c r="F81" s="84"/>
      <c r="G81" s="118"/>
      <c r="H81" s="40"/>
      <c r="I81" s="40"/>
      <c r="M81" s="26"/>
      <c r="N81" s="26"/>
      <c r="P81" s="26"/>
    </row>
    <row r="82" spans="1:16">
      <c r="A82" s="2"/>
      <c r="B82" s="84"/>
      <c r="C82" s="84"/>
      <c r="D82" s="84"/>
      <c r="E82" s="84"/>
      <c r="F82" s="84"/>
      <c r="G82" s="137"/>
      <c r="H82" s="40"/>
      <c r="I82" s="47"/>
      <c r="M82" s="26"/>
      <c r="N82" s="26"/>
      <c r="P82" s="26"/>
    </row>
    <row r="83" spans="1:16">
      <c r="A83" s="2"/>
      <c r="B83" s="84"/>
      <c r="C83" s="84"/>
      <c r="D83" s="84"/>
      <c r="E83" s="84"/>
      <c r="F83" s="84"/>
      <c r="G83" s="137"/>
      <c r="H83" s="40"/>
      <c r="I83" s="47"/>
      <c r="M83" s="26"/>
      <c r="N83" s="26"/>
      <c r="P83" s="26"/>
    </row>
    <row r="84" spans="1:16">
      <c r="B84" s="61"/>
      <c r="C84" s="61"/>
      <c r="D84" s="61"/>
      <c r="E84" s="61"/>
      <c r="F84" s="61"/>
      <c r="G84" s="61"/>
    </row>
    <row r="85" spans="1:16">
      <c r="B85" s="61"/>
      <c r="C85" s="61"/>
      <c r="D85" s="61"/>
      <c r="E85" s="61"/>
      <c r="F85" s="61"/>
      <c r="G85" s="61"/>
    </row>
    <row r="86" spans="1:16">
      <c r="B86" s="61"/>
      <c r="C86" s="61"/>
      <c r="D86" s="61"/>
      <c r="E86" s="61"/>
      <c r="F86" s="61"/>
      <c r="G86" s="61"/>
    </row>
    <row r="87" spans="1:16">
      <c r="B87" s="61"/>
      <c r="C87" s="61"/>
      <c r="D87" s="61"/>
      <c r="E87" s="61"/>
      <c r="F87" s="61"/>
      <c r="G87" s="61"/>
    </row>
    <row r="88" spans="1:16">
      <c r="B88" s="61"/>
      <c r="C88" s="61"/>
      <c r="D88" s="61"/>
      <c r="E88" s="61"/>
      <c r="F88" s="61"/>
      <c r="G88" s="61"/>
    </row>
    <row r="89" spans="1:16">
      <c r="B89" s="61"/>
      <c r="C89" s="61"/>
      <c r="D89" s="61"/>
      <c r="E89" s="61"/>
      <c r="F89" s="61"/>
      <c r="G89" s="61"/>
    </row>
    <row r="90" spans="1:16">
      <c r="B90" s="61"/>
      <c r="C90" s="61"/>
      <c r="D90" s="61"/>
      <c r="E90" s="61"/>
      <c r="F90" s="61"/>
      <c r="G90" s="61"/>
    </row>
    <row r="91" spans="1:16">
      <c r="B91" s="61"/>
      <c r="C91" s="61"/>
      <c r="D91" s="61"/>
      <c r="E91" s="61"/>
      <c r="F91" s="61"/>
      <c r="G91" s="61"/>
    </row>
    <row r="92" spans="1:16">
      <c r="B92" s="61"/>
      <c r="C92" s="61"/>
      <c r="D92" s="61"/>
      <c r="E92" s="61"/>
      <c r="F92" s="61"/>
      <c r="G92" s="61"/>
    </row>
    <row r="93" spans="1:16">
      <c r="B93" s="61"/>
      <c r="C93" s="61"/>
      <c r="D93" s="61"/>
      <c r="E93" s="61"/>
      <c r="F93" s="61"/>
      <c r="G93" s="61"/>
    </row>
    <row r="94" spans="1:16">
      <c r="B94" s="61"/>
      <c r="C94" s="61"/>
      <c r="D94" s="61"/>
      <c r="E94" s="61"/>
      <c r="F94" s="61"/>
      <c r="G94" s="61"/>
    </row>
    <row r="95" spans="1:16">
      <c r="A95" s="2"/>
      <c r="B95" s="61"/>
      <c r="C95" s="61"/>
      <c r="D95" s="61"/>
      <c r="E95" s="61"/>
      <c r="F95" s="61"/>
      <c r="G95" s="61"/>
    </row>
    <row r="96" spans="1:16">
      <c r="A96" s="2"/>
      <c r="B96" s="84"/>
      <c r="C96" s="84"/>
      <c r="D96" s="84"/>
      <c r="E96" s="118"/>
      <c r="F96" s="84"/>
      <c r="G96" s="118"/>
      <c r="H96" s="34"/>
      <c r="I96" s="40"/>
      <c r="J96" s="41"/>
    </row>
    <row r="97" spans="1:10">
      <c r="A97" s="2"/>
      <c r="B97" s="84"/>
      <c r="C97" s="84"/>
      <c r="D97" s="84"/>
      <c r="E97" s="84"/>
      <c r="F97" s="84"/>
      <c r="G97" s="84"/>
      <c r="H97" s="13"/>
      <c r="I97" s="42"/>
      <c r="J97" s="41"/>
    </row>
    <row r="98" spans="1:10">
      <c r="A98" s="2"/>
      <c r="B98" s="84"/>
      <c r="C98" s="84"/>
      <c r="D98" s="84"/>
      <c r="E98" s="134"/>
      <c r="F98" s="84"/>
      <c r="G98" s="118"/>
      <c r="H98" s="34"/>
      <c r="I98" s="40"/>
      <c r="J98" s="41"/>
    </row>
    <row r="99" spans="1:10">
      <c r="A99" s="2"/>
      <c r="B99" s="2"/>
      <c r="C99" s="2"/>
      <c r="D99" s="2"/>
      <c r="E99" s="30"/>
      <c r="F99" s="13"/>
      <c r="G99" s="34"/>
      <c r="H99" s="34"/>
      <c r="I99" s="40"/>
      <c r="J99" s="41"/>
    </row>
    <row r="100" spans="1:10">
      <c r="A100" s="31"/>
      <c r="B100" s="2"/>
      <c r="C100" s="2"/>
      <c r="D100" s="2"/>
      <c r="E100" s="30"/>
      <c r="F100" s="13"/>
    </row>
    <row r="101" spans="1:10">
      <c r="A101" s="2"/>
      <c r="B101" s="2"/>
      <c r="C101" s="2"/>
      <c r="D101" s="2"/>
      <c r="E101" s="30"/>
      <c r="F101" s="13"/>
      <c r="G101" s="34"/>
      <c r="H101" s="27"/>
      <c r="I101" s="40"/>
      <c r="J101" s="41"/>
    </row>
    <row r="102" spans="1:10">
      <c r="A102" s="2"/>
      <c r="B102" s="2"/>
      <c r="C102" s="2"/>
      <c r="D102" s="2"/>
      <c r="E102" s="30"/>
      <c r="F102" s="13"/>
      <c r="G102" s="34"/>
      <c r="H102" s="27"/>
      <c r="I102" s="40"/>
      <c r="J102" s="41"/>
    </row>
    <row r="103" spans="1:10">
      <c r="A103" s="2"/>
      <c r="B103" s="2"/>
      <c r="C103" s="2"/>
      <c r="D103" s="2"/>
      <c r="E103" s="30"/>
      <c r="F103" s="13"/>
      <c r="G103" s="37"/>
      <c r="H103" s="45"/>
      <c r="I103" s="45"/>
      <c r="J103" s="41"/>
    </row>
    <row r="104" spans="1:10">
      <c r="A104" s="2"/>
      <c r="B104" s="2"/>
      <c r="C104" s="2"/>
      <c r="D104" s="2"/>
      <c r="E104" s="30"/>
      <c r="F104" s="13"/>
      <c r="G104" s="38"/>
      <c r="H104" s="46"/>
      <c r="I104" s="46"/>
      <c r="J104" s="41"/>
    </row>
    <row r="105" spans="1:10">
      <c r="A105" s="2"/>
      <c r="B105" s="2"/>
      <c r="C105" s="2"/>
      <c r="D105" s="2"/>
      <c r="E105" s="30"/>
      <c r="F105" s="13"/>
      <c r="G105" s="37"/>
      <c r="H105" s="32"/>
      <c r="I105" s="45"/>
      <c r="J105" s="41"/>
    </row>
    <row r="106" spans="1:10">
      <c r="A106" s="2"/>
      <c r="B106" s="2"/>
      <c r="C106" s="2"/>
      <c r="D106" s="2"/>
      <c r="E106" s="30"/>
      <c r="F106" s="13"/>
      <c r="G106" s="38"/>
      <c r="H106" s="30"/>
      <c r="I106" s="46"/>
      <c r="J106" s="41"/>
    </row>
    <row r="107" spans="1:10">
      <c r="A107" s="33"/>
      <c r="B107" s="2"/>
      <c r="C107" s="2"/>
      <c r="D107" s="2"/>
      <c r="E107" s="2"/>
      <c r="F107" s="13"/>
      <c r="G107" s="38"/>
      <c r="H107" s="30"/>
      <c r="I107" s="46"/>
      <c r="J107" s="41"/>
    </row>
    <row r="108" spans="1:10">
      <c r="A108" s="2"/>
      <c r="B108" s="2"/>
      <c r="C108" s="2"/>
      <c r="D108" s="2"/>
      <c r="E108" s="2"/>
      <c r="F108" s="13"/>
      <c r="G108" s="34"/>
      <c r="H108" s="27"/>
      <c r="I108" s="40"/>
      <c r="J108" s="41"/>
    </row>
    <row r="109" spans="1:10">
      <c r="A109" s="2"/>
      <c r="B109" s="2"/>
      <c r="C109" s="2"/>
      <c r="D109" s="2"/>
      <c r="E109" s="2"/>
      <c r="F109" s="13"/>
      <c r="G109" s="35"/>
      <c r="H109" s="36"/>
      <c r="I109" s="43"/>
      <c r="J109" s="44"/>
    </row>
    <row r="110" spans="1:10">
      <c r="A110" s="2"/>
      <c r="B110" s="2"/>
      <c r="C110" s="2"/>
      <c r="D110" s="2"/>
      <c r="E110" s="2"/>
      <c r="F110" s="13"/>
      <c r="G110" s="34"/>
      <c r="H110" s="27"/>
      <c r="I110" s="40"/>
      <c r="J110" s="41"/>
    </row>
    <row r="111" spans="1:10">
      <c r="A111" s="2"/>
      <c r="B111" s="2"/>
      <c r="C111" s="2"/>
      <c r="D111" s="2"/>
      <c r="E111" s="2"/>
      <c r="F111" s="13"/>
      <c r="G111" s="39"/>
      <c r="H111" s="27"/>
      <c r="I111" s="47"/>
      <c r="J111" s="41"/>
    </row>
    <row r="112" spans="1:10">
      <c r="A112" s="2"/>
      <c r="B112" s="2"/>
      <c r="C112" s="2"/>
      <c r="D112" s="2"/>
      <c r="E112" s="2"/>
      <c r="F112" s="13"/>
      <c r="G112" s="39"/>
      <c r="H112" s="27"/>
      <c r="I112" s="47"/>
      <c r="J112" s="41"/>
    </row>
  </sheetData>
  <mergeCells count="6">
    <mergeCell ref="C64:E64"/>
    <mergeCell ref="C36:D36"/>
    <mergeCell ref="C29:D29"/>
    <mergeCell ref="C43:D43"/>
    <mergeCell ref="C50:D50"/>
    <mergeCell ref="C57:D57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2031BA-5E9D-8843-B711-72518F59FD2A}">
  <dimension ref="A16:J57"/>
  <sheetViews>
    <sheetView topLeftCell="A39" zoomScaleNormal="100" workbookViewId="0">
      <selection activeCell="I55" sqref="I55"/>
    </sheetView>
  </sheetViews>
  <sheetFormatPr defaultColWidth="11" defaultRowHeight="15.75"/>
  <cols>
    <col min="2" max="2" width="30.4375" bestFit="1" customWidth="1"/>
    <col min="3" max="3" width="8.625" bestFit="1" customWidth="1"/>
    <col min="4" max="4" width="14.75" bestFit="1" customWidth="1"/>
    <col min="5" max="5" width="7.6875" bestFit="1" customWidth="1"/>
    <col min="6" max="6" width="5.125" bestFit="1" customWidth="1"/>
    <col min="7" max="7" width="10.0625" bestFit="1" customWidth="1"/>
    <col min="8" max="8" width="5.125" bestFit="1" customWidth="1"/>
    <col min="9" max="9" width="11.625" bestFit="1" customWidth="1"/>
    <col min="10" max="10" width="13.3125" customWidth="1"/>
  </cols>
  <sheetData>
    <row r="16" spans="2:2">
      <c r="B16" s="84" t="s">
        <v>195</v>
      </c>
    </row>
    <row r="17" spans="1:10">
      <c r="B17" s="61"/>
      <c r="C17" s="61"/>
      <c r="D17" s="61"/>
      <c r="E17" s="61"/>
      <c r="F17" s="61"/>
    </row>
    <row r="18" spans="1:10" s="10" customFormat="1">
      <c r="B18" s="227" t="s">
        <v>139</v>
      </c>
      <c r="C18" s="149" t="s">
        <v>149</v>
      </c>
      <c r="D18" s="155" t="s">
        <v>193</v>
      </c>
      <c r="E18" s="149" t="s">
        <v>194</v>
      </c>
      <c r="F18" s="155" t="s">
        <v>187</v>
      </c>
      <c r="G18" s="144" t="s">
        <v>154</v>
      </c>
      <c r="H18" s="155" t="s">
        <v>187</v>
      </c>
      <c r="I18" s="225" t="s">
        <v>155</v>
      </c>
    </row>
    <row r="19" spans="1:10">
      <c r="B19" s="163" t="s">
        <v>188</v>
      </c>
      <c r="C19" s="224">
        <v>1000</v>
      </c>
      <c r="D19" s="163"/>
      <c r="E19" s="223"/>
      <c r="F19" s="163"/>
      <c r="G19" s="223"/>
      <c r="H19" s="163"/>
      <c r="I19" s="161"/>
    </row>
    <row r="20" spans="1:10">
      <c r="B20" s="163" t="s">
        <v>189</v>
      </c>
      <c r="C20" s="224">
        <v>41000</v>
      </c>
      <c r="D20" s="163" t="s">
        <v>190</v>
      </c>
      <c r="E20" s="224">
        <v>34000</v>
      </c>
      <c r="F20" s="226">
        <v>1</v>
      </c>
      <c r="G20" s="224">
        <v>34000</v>
      </c>
      <c r="H20" s="226">
        <v>1</v>
      </c>
      <c r="I20" s="152">
        <v>34000</v>
      </c>
    </row>
    <row r="21" spans="1:10">
      <c r="B21" s="163" t="s">
        <v>191</v>
      </c>
      <c r="C21" s="224">
        <v>42000</v>
      </c>
      <c r="D21" s="163" t="s">
        <v>192</v>
      </c>
      <c r="E21" s="224">
        <v>8000</v>
      </c>
      <c r="F21" s="226">
        <v>1</v>
      </c>
      <c r="G21" s="224">
        <v>8000</v>
      </c>
      <c r="H21" s="226">
        <v>0.7</v>
      </c>
      <c r="I21" s="152">
        <v>5600</v>
      </c>
    </row>
    <row r="22" spans="1:10">
      <c r="B22" s="155" t="s">
        <v>3</v>
      </c>
      <c r="C22" s="157">
        <f>C19+C20</f>
        <v>42000</v>
      </c>
      <c r="D22" s="155" t="s">
        <v>3</v>
      </c>
      <c r="E22" s="157">
        <f>E20+E21</f>
        <v>42000</v>
      </c>
      <c r="F22" s="155"/>
      <c r="G22" s="157">
        <f>G20+G21</f>
        <v>42000</v>
      </c>
      <c r="H22" s="155"/>
      <c r="I22" s="158">
        <f>I20+I21</f>
        <v>39600</v>
      </c>
    </row>
    <row r="24" spans="1:10">
      <c r="B24" s="84" t="s">
        <v>196</v>
      </c>
      <c r="C24" s="61"/>
      <c r="D24" s="61"/>
      <c r="E24" s="61"/>
      <c r="F24" s="61"/>
    </row>
    <row r="25" spans="1:10">
      <c r="B25" s="84"/>
      <c r="C25" s="61"/>
      <c r="D25" s="61"/>
      <c r="E25" s="61"/>
      <c r="F25" s="61"/>
    </row>
    <row r="26" spans="1:10">
      <c r="B26" s="127" t="s">
        <v>139</v>
      </c>
      <c r="C26" s="127" t="s">
        <v>154</v>
      </c>
      <c r="D26" s="144" t="s">
        <v>141</v>
      </c>
      <c r="E26" s="61"/>
      <c r="F26" s="61"/>
      <c r="I26" s="222"/>
    </row>
    <row r="27" spans="1:10">
      <c r="B27" s="163" t="s">
        <v>142</v>
      </c>
      <c r="C27" s="166">
        <v>115080</v>
      </c>
      <c r="D27" s="159">
        <v>72072</v>
      </c>
      <c r="E27" s="61"/>
      <c r="F27" s="61"/>
    </row>
    <row r="28" spans="1:10">
      <c r="A28" s="2"/>
      <c r="B28" s="163" t="s">
        <v>143</v>
      </c>
      <c r="C28" s="164">
        <v>42000</v>
      </c>
      <c r="D28" s="152">
        <v>39600</v>
      </c>
      <c r="E28" s="61"/>
      <c r="F28" s="61"/>
    </row>
    <row r="29" spans="1:10">
      <c r="A29" s="2"/>
      <c r="B29" s="155" t="s">
        <v>140</v>
      </c>
      <c r="C29" s="167">
        <f>C27/C28</f>
        <v>2.74</v>
      </c>
      <c r="D29" s="154">
        <f>D27/D28</f>
        <v>1.82</v>
      </c>
      <c r="E29" s="61"/>
      <c r="F29" s="61"/>
      <c r="H29" s="34"/>
      <c r="I29" s="40"/>
      <c r="J29" s="41"/>
    </row>
    <row r="30" spans="1:10">
      <c r="A30" s="2"/>
      <c r="B30" s="84"/>
      <c r="C30" s="84"/>
      <c r="D30" s="118"/>
      <c r="E30" s="84"/>
      <c r="F30" s="118"/>
      <c r="G30" s="34"/>
      <c r="H30" s="13"/>
      <c r="I30" s="42"/>
      <c r="J30" s="41"/>
    </row>
    <row r="31" spans="1:10">
      <c r="A31" s="2"/>
      <c r="B31" s="84"/>
      <c r="C31" s="84"/>
      <c r="D31" s="134"/>
      <c r="E31" s="84"/>
      <c r="F31" s="118"/>
      <c r="G31" s="34"/>
      <c r="H31" s="34"/>
      <c r="I31" s="40"/>
      <c r="J31" s="41"/>
    </row>
    <row r="32" spans="1:10">
      <c r="A32" s="31"/>
      <c r="B32" s="2" t="s">
        <v>199</v>
      </c>
      <c r="C32" s="2"/>
      <c r="D32" s="30"/>
      <c r="E32" s="13"/>
      <c r="F32" s="34"/>
      <c r="G32" s="34"/>
    </row>
    <row r="33" spans="1:10">
      <c r="A33" s="2"/>
      <c r="B33" s="81" t="s">
        <v>197</v>
      </c>
      <c r="C33" s="2"/>
      <c r="D33" s="2"/>
      <c r="E33" s="30"/>
      <c r="F33" s="13"/>
      <c r="G33" s="34"/>
      <c r="H33" s="27"/>
      <c r="I33" s="40"/>
      <c r="J33" s="41"/>
    </row>
    <row r="34" spans="1:10">
      <c r="A34" s="2"/>
      <c r="B34" s="81" t="s">
        <v>198</v>
      </c>
      <c r="C34" s="2"/>
      <c r="D34" s="2"/>
      <c r="E34" s="30"/>
      <c r="F34" s="13"/>
      <c r="G34" s="34"/>
      <c r="H34" s="27"/>
      <c r="I34" s="40"/>
      <c r="J34" s="41"/>
    </row>
    <row r="35" spans="1:10">
      <c r="A35" s="2"/>
      <c r="B35" s="228">
        <f>C29+D29</f>
        <v>4.5600000000000005</v>
      </c>
      <c r="C35" s="2"/>
      <c r="D35" s="2"/>
      <c r="E35" s="30"/>
      <c r="F35" s="13"/>
      <c r="G35" s="34"/>
      <c r="H35" s="27"/>
      <c r="I35" s="40"/>
      <c r="J35" s="41"/>
    </row>
    <row r="36" spans="1:10">
      <c r="A36" s="2"/>
      <c r="B36" s="2"/>
      <c r="C36" s="2"/>
      <c r="D36" s="2"/>
      <c r="E36" s="30"/>
      <c r="F36" s="13"/>
      <c r="G36" s="37"/>
      <c r="H36" s="45"/>
      <c r="I36" s="45"/>
      <c r="J36" s="41"/>
    </row>
    <row r="37" spans="1:10">
      <c r="A37" s="2"/>
      <c r="B37" s="2"/>
      <c r="C37" s="2"/>
      <c r="D37" s="2"/>
      <c r="E37" s="30"/>
      <c r="F37" s="13"/>
      <c r="G37" s="38"/>
      <c r="H37" s="46"/>
      <c r="I37" s="46"/>
      <c r="J37" s="41"/>
    </row>
    <row r="38" spans="1:10">
      <c r="A38" s="2"/>
      <c r="B38" s="84" t="s">
        <v>214</v>
      </c>
      <c r="C38" s="84"/>
      <c r="D38" s="84"/>
      <c r="E38" s="118"/>
      <c r="F38" s="13"/>
      <c r="G38" s="37"/>
      <c r="H38" s="32"/>
      <c r="I38" s="45"/>
      <c r="J38" s="41"/>
    </row>
    <row r="39" spans="1:10">
      <c r="A39" s="2"/>
      <c r="B39" s="61"/>
      <c r="C39" s="84"/>
      <c r="D39" s="84"/>
      <c r="E39" s="118"/>
      <c r="F39" s="13"/>
      <c r="G39" s="37"/>
      <c r="H39" s="32"/>
      <c r="I39" s="45"/>
      <c r="J39" s="41"/>
    </row>
    <row r="40" spans="1:10">
      <c r="A40" s="2">
        <v>1</v>
      </c>
      <c r="B40" s="61" t="s">
        <v>204</v>
      </c>
      <c r="C40" s="84"/>
      <c r="D40" s="84"/>
      <c r="E40" s="84"/>
      <c r="F40" s="13"/>
      <c r="G40" s="38"/>
      <c r="H40" s="30"/>
      <c r="I40" s="46"/>
      <c r="J40" s="41"/>
    </row>
    <row r="41" spans="1:10">
      <c r="A41" s="2"/>
      <c r="B41" s="83" t="s">
        <v>201</v>
      </c>
      <c r="C41" s="84"/>
      <c r="D41" s="84"/>
      <c r="E41" s="84"/>
      <c r="F41" s="13"/>
      <c r="G41" s="38"/>
      <c r="H41" s="30"/>
      <c r="I41" s="46"/>
      <c r="J41" s="41"/>
    </row>
    <row r="42" spans="1:10">
      <c r="A42" s="2"/>
      <c r="B42" s="83" t="s">
        <v>200</v>
      </c>
      <c r="C42" s="84"/>
      <c r="D42" s="84"/>
      <c r="E42" s="84"/>
      <c r="F42" s="13"/>
      <c r="G42" s="38"/>
      <c r="H42" s="30"/>
      <c r="I42" s="46"/>
      <c r="J42" s="41"/>
    </row>
    <row r="43" spans="1:10">
      <c r="A43" s="33"/>
      <c r="B43" s="83" t="s">
        <v>202</v>
      </c>
      <c r="C43" s="84"/>
      <c r="D43" s="84"/>
      <c r="E43" s="134"/>
      <c r="F43" s="13"/>
      <c r="G43" s="38"/>
      <c r="H43" s="30"/>
      <c r="I43" s="46"/>
      <c r="J43" s="41"/>
    </row>
    <row r="44" spans="1:10">
      <c r="A44" s="33"/>
      <c r="B44" s="83"/>
      <c r="C44" s="84"/>
      <c r="D44" s="84"/>
      <c r="E44" s="134"/>
      <c r="F44" s="13"/>
      <c r="G44" s="38"/>
      <c r="H44" s="30"/>
      <c r="I44" s="46"/>
      <c r="J44" s="41"/>
    </row>
    <row r="45" spans="1:10">
      <c r="A45" s="2">
        <v>2</v>
      </c>
      <c r="B45" s="61" t="s">
        <v>203</v>
      </c>
      <c r="C45" s="84"/>
      <c r="D45" s="84"/>
      <c r="E45" s="134"/>
      <c r="F45" s="13"/>
      <c r="G45" s="34"/>
      <c r="H45" s="27"/>
      <c r="I45" s="40"/>
      <c r="J45" s="41"/>
    </row>
    <row r="46" spans="1:10">
      <c r="A46" s="66"/>
      <c r="B46" s="61" t="s">
        <v>210</v>
      </c>
      <c r="C46" s="84"/>
      <c r="D46" s="84"/>
      <c r="E46" s="134"/>
      <c r="F46" s="13"/>
      <c r="G46" s="35"/>
      <c r="H46" s="36"/>
      <c r="I46" s="43"/>
      <c r="J46" s="44"/>
    </row>
    <row r="47" spans="1:10">
      <c r="A47" s="66"/>
      <c r="B47" s="83" t="s">
        <v>209</v>
      </c>
      <c r="C47" s="84"/>
      <c r="D47" s="84"/>
      <c r="E47" s="134"/>
      <c r="F47" s="13"/>
      <c r="G47" s="35"/>
      <c r="H47" s="36"/>
      <c r="I47" s="43"/>
      <c r="J47" s="44"/>
    </row>
    <row r="48" spans="1:10">
      <c r="A48" s="66"/>
      <c r="B48" s="83" t="s">
        <v>211</v>
      </c>
      <c r="C48" s="84"/>
      <c r="D48" s="84"/>
      <c r="E48" s="134"/>
      <c r="F48" s="13"/>
      <c r="G48" s="35"/>
      <c r="H48" s="36"/>
      <c r="I48" s="43"/>
      <c r="J48" s="44"/>
    </row>
    <row r="49" spans="1:10">
      <c r="A49" s="66"/>
      <c r="B49" s="83"/>
      <c r="C49" s="84"/>
      <c r="D49" s="84"/>
      <c r="E49" s="134"/>
      <c r="F49" s="13"/>
      <c r="G49" s="35"/>
      <c r="H49" s="36"/>
      <c r="I49" s="43"/>
      <c r="J49" s="44"/>
    </row>
    <row r="50" spans="1:10">
      <c r="A50" s="66"/>
      <c r="B50" s="61" t="s">
        <v>141</v>
      </c>
      <c r="C50" s="84"/>
      <c r="D50" s="84"/>
      <c r="E50" s="134"/>
      <c r="F50" s="13"/>
      <c r="G50" s="34"/>
      <c r="H50" s="27"/>
      <c r="I50" s="40"/>
      <c r="J50" s="41"/>
    </row>
    <row r="51" spans="1:10">
      <c r="A51" s="66"/>
      <c r="B51" s="83" t="s">
        <v>212</v>
      </c>
      <c r="C51" s="84"/>
      <c r="D51" s="84"/>
      <c r="E51" s="134"/>
      <c r="F51" s="13"/>
      <c r="G51" s="34"/>
      <c r="H51" s="27"/>
      <c r="I51" s="40"/>
      <c r="J51" s="41"/>
    </row>
    <row r="52" spans="1:10">
      <c r="A52" s="66"/>
      <c r="B52" s="83" t="s">
        <v>213</v>
      </c>
      <c r="C52" s="84"/>
      <c r="D52" s="84"/>
      <c r="E52" s="134"/>
      <c r="F52" s="13"/>
      <c r="G52" s="34"/>
      <c r="H52" s="27"/>
      <c r="I52" s="40"/>
      <c r="J52" s="41"/>
    </row>
    <row r="53" spans="1:10">
      <c r="A53" s="2"/>
      <c r="B53" s="61"/>
      <c r="C53" s="84"/>
      <c r="D53" s="84"/>
      <c r="E53" s="134"/>
      <c r="F53" s="13"/>
      <c r="G53" s="34"/>
      <c r="H53" s="27"/>
      <c r="I53" s="40"/>
      <c r="J53" s="41"/>
    </row>
    <row r="54" spans="1:10">
      <c r="A54" s="2">
        <v>3</v>
      </c>
      <c r="B54" s="61" t="s">
        <v>207</v>
      </c>
      <c r="C54" s="84"/>
      <c r="D54" s="84"/>
      <c r="E54" s="134"/>
      <c r="F54" s="13"/>
      <c r="G54" s="39"/>
      <c r="H54" s="27"/>
      <c r="I54" s="47"/>
      <c r="J54" s="41"/>
    </row>
    <row r="55" spans="1:10">
      <c r="A55" s="2"/>
      <c r="B55" s="83" t="s">
        <v>205</v>
      </c>
      <c r="C55" s="84"/>
      <c r="D55" s="84"/>
      <c r="E55" s="84"/>
      <c r="F55" s="13"/>
      <c r="G55" s="39"/>
      <c r="H55" s="27"/>
      <c r="I55" s="47"/>
      <c r="J55" s="41"/>
    </row>
    <row r="56" spans="1:10">
      <c r="B56" s="83" t="s">
        <v>206</v>
      </c>
    </row>
    <row r="57" spans="1:10">
      <c r="B57" s="83" t="s">
        <v>208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B3C80E-1701-2940-89DA-91BDFDCA7D42}">
  <dimension ref="B10:F37"/>
  <sheetViews>
    <sheetView topLeftCell="A19" zoomScaleNormal="100" workbookViewId="0">
      <selection activeCell="G32" sqref="G32"/>
    </sheetView>
  </sheetViews>
  <sheetFormatPr defaultColWidth="11" defaultRowHeight="15.75"/>
  <cols>
    <col min="2" max="2" width="47.0625" bestFit="1" customWidth="1"/>
    <col min="5" max="5" width="16.125" bestFit="1" customWidth="1"/>
    <col min="6" max="6" width="14" customWidth="1"/>
    <col min="7" max="7" width="16.1875" customWidth="1"/>
    <col min="8" max="8" width="13.3125" customWidth="1"/>
    <col min="9" max="9" width="17.8125" customWidth="1"/>
    <col min="10" max="10" width="13.3125" customWidth="1"/>
  </cols>
  <sheetData>
    <row r="10" spans="2:6">
      <c r="B10" s="61"/>
      <c r="C10" s="61"/>
      <c r="D10" s="61"/>
      <c r="E10" s="61"/>
      <c r="F10" s="61"/>
    </row>
    <row r="11" spans="2:6">
      <c r="B11" s="162" t="s">
        <v>139</v>
      </c>
      <c r="C11" s="144" t="s">
        <v>149</v>
      </c>
      <c r="D11" s="61"/>
      <c r="E11" s="61"/>
      <c r="F11" s="61"/>
    </row>
    <row r="12" spans="2:6">
      <c r="B12" s="163" t="s">
        <v>150</v>
      </c>
      <c r="C12" s="152">
        <v>5500</v>
      </c>
      <c r="D12" s="61"/>
      <c r="E12" s="61"/>
      <c r="F12" s="61"/>
    </row>
    <row r="13" spans="2:6">
      <c r="B13" s="163" t="s">
        <v>151</v>
      </c>
      <c r="C13" s="152">
        <v>25000</v>
      </c>
      <c r="D13" s="61"/>
      <c r="E13" s="61"/>
      <c r="F13" s="61"/>
    </row>
    <row r="14" spans="2:6">
      <c r="B14" s="163" t="s">
        <v>152</v>
      </c>
      <c r="C14" s="152">
        <v>-3000</v>
      </c>
      <c r="D14" s="61"/>
      <c r="E14" s="61"/>
      <c r="F14" s="61"/>
    </row>
    <row r="15" spans="2:6">
      <c r="B15" s="155" t="s">
        <v>153</v>
      </c>
      <c r="C15" s="158">
        <f>SUM(C12:C14)</f>
        <v>27500</v>
      </c>
      <c r="D15" s="61"/>
      <c r="E15" s="61"/>
      <c r="F15" s="61"/>
    </row>
    <row r="16" spans="2:6">
      <c r="B16" s="61"/>
      <c r="C16" s="61"/>
      <c r="D16" s="61"/>
      <c r="E16" s="61"/>
      <c r="F16" s="61"/>
    </row>
    <row r="17" spans="2:6">
      <c r="B17" s="61"/>
      <c r="C17" s="61"/>
      <c r="D17" s="61"/>
      <c r="E17" s="61"/>
      <c r="F17" s="61"/>
    </row>
    <row r="18" spans="2:6">
      <c r="B18" s="162" t="s">
        <v>139</v>
      </c>
      <c r="C18" s="143" t="s">
        <v>149</v>
      </c>
      <c r="D18" s="127" t="s">
        <v>154</v>
      </c>
      <c r="E18" s="144" t="s">
        <v>155</v>
      </c>
      <c r="F18" s="61"/>
    </row>
    <row r="19" spans="2:6">
      <c r="B19" s="163" t="s">
        <v>156</v>
      </c>
      <c r="C19" s="168">
        <v>27500</v>
      </c>
      <c r="D19" s="164">
        <v>27500</v>
      </c>
      <c r="E19" s="152">
        <v>27500</v>
      </c>
      <c r="F19" s="61"/>
    </row>
    <row r="20" spans="2:6">
      <c r="B20" s="163" t="s">
        <v>157</v>
      </c>
      <c r="C20" s="168">
        <v>3000</v>
      </c>
      <c r="D20" s="164">
        <v>3000</v>
      </c>
      <c r="E20" s="152">
        <v>2400</v>
      </c>
      <c r="F20" s="83" t="s">
        <v>162</v>
      </c>
    </row>
    <row r="21" spans="2:6">
      <c r="B21" s="155" t="s">
        <v>158</v>
      </c>
      <c r="C21" s="169">
        <f>SUM(C19:C20)</f>
        <v>30500</v>
      </c>
      <c r="D21" s="165">
        <f>SUM(D19:D20)</f>
        <v>30500</v>
      </c>
      <c r="E21" s="158">
        <f>SUM(E19:E20)</f>
        <v>29900</v>
      </c>
      <c r="F21" s="61"/>
    </row>
    <row r="22" spans="2:6">
      <c r="B22" s="61"/>
      <c r="C22" s="61"/>
      <c r="D22" s="61"/>
      <c r="E22" s="61"/>
      <c r="F22" s="61"/>
    </row>
    <row r="23" spans="2:6">
      <c r="B23" s="61" t="s">
        <v>159</v>
      </c>
      <c r="C23" s="61"/>
      <c r="D23" s="61"/>
      <c r="E23" s="61"/>
      <c r="F23" s="61"/>
    </row>
    <row r="24" spans="2:6">
      <c r="B24" s="61"/>
      <c r="C24" s="61"/>
      <c r="D24" s="61"/>
      <c r="E24" s="61"/>
      <c r="F24" s="61"/>
    </row>
    <row r="25" spans="2:6">
      <c r="B25" s="156" t="s">
        <v>139</v>
      </c>
      <c r="C25" s="127" t="s">
        <v>154</v>
      </c>
      <c r="D25" s="127" t="s">
        <v>155</v>
      </c>
      <c r="E25" s="144" t="s">
        <v>3</v>
      </c>
      <c r="F25" s="61"/>
    </row>
    <row r="26" spans="2:6">
      <c r="B26" s="145" t="s">
        <v>160</v>
      </c>
      <c r="C26" s="164">
        <v>27500</v>
      </c>
      <c r="D26" s="164">
        <v>27500</v>
      </c>
      <c r="E26" s="161"/>
      <c r="F26" s="61"/>
    </row>
    <row r="27" spans="2:6">
      <c r="B27" s="145" t="s">
        <v>161</v>
      </c>
      <c r="C27" s="170">
        <v>5.45</v>
      </c>
      <c r="D27" s="170">
        <v>6.2</v>
      </c>
      <c r="E27" s="161"/>
      <c r="F27" s="61"/>
    </row>
    <row r="28" spans="2:6">
      <c r="B28" s="148" t="s">
        <v>215</v>
      </c>
      <c r="C28" s="171">
        <f>C26*C27</f>
        <v>149875</v>
      </c>
      <c r="D28" s="171">
        <f>D26*D27</f>
        <v>170500</v>
      </c>
      <c r="E28" s="172">
        <f>C28+D28</f>
        <v>320375</v>
      </c>
      <c r="F28" s="61"/>
    </row>
    <row r="29" spans="2:6">
      <c r="B29" s="61"/>
      <c r="C29" s="61"/>
      <c r="D29" s="61"/>
      <c r="E29" s="61"/>
      <c r="F29" s="61"/>
    </row>
    <row r="31" spans="2:6">
      <c r="B31" s="156" t="s">
        <v>139</v>
      </c>
      <c r="C31" s="127" t="s">
        <v>154</v>
      </c>
      <c r="D31" s="127" t="s">
        <v>155</v>
      </c>
      <c r="E31" s="144" t="s">
        <v>3</v>
      </c>
    </row>
    <row r="32" spans="2:6">
      <c r="B32" s="145" t="s">
        <v>160</v>
      </c>
      <c r="C32" s="164">
        <v>3000</v>
      </c>
      <c r="D32" s="164">
        <v>2400</v>
      </c>
      <c r="E32" s="161"/>
    </row>
    <row r="33" spans="2:5">
      <c r="B33" s="145" t="s">
        <v>161</v>
      </c>
      <c r="C33" s="170">
        <v>5.45</v>
      </c>
      <c r="D33" s="170">
        <v>6.2</v>
      </c>
      <c r="E33" s="161"/>
    </row>
    <row r="34" spans="2:5">
      <c r="B34" s="148" t="s">
        <v>215</v>
      </c>
      <c r="C34" s="171">
        <f>C32*C33</f>
        <v>16350</v>
      </c>
      <c r="D34" s="171">
        <f>D32*D33</f>
        <v>14880</v>
      </c>
      <c r="E34" s="172">
        <f>C34+D34</f>
        <v>31230</v>
      </c>
    </row>
    <row r="37" spans="2:5">
      <c r="B37" s="148" t="s">
        <v>216</v>
      </c>
      <c r="C37" s="171">
        <f>C28+C34</f>
        <v>166225</v>
      </c>
      <c r="D37" s="172">
        <f>D28+D34</f>
        <v>185380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6EA677-98BC-6445-BC5F-226BC4291419}">
  <dimension ref="A1:K99"/>
  <sheetViews>
    <sheetView topLeftCell="A82" zoomScale="115" zoomScaleNormal="115" workbookViewId="0">
      <selection activeCell="J96" sqref="J96"/>
    </sheetView>
  </sheetViews>
  <sheetFormatPr defaultColWidth="11" defaultRowHeight="15.75"/>
  <cols>
    <col min="2" max="2" width="32.125" bestFit="1" customWidth="1"/>
    <col min="3" max="6" width="11.125" bestFit="1" customWidth="1"/>
    <col min="7" max="7" width="12.8125" customWidth="1"/>
    <col min="8" max="8" width="12.5" bestFit="1" customWidth="1"/>
    <col min="9" max="9" width="11.5" bestFit="1" customWidth="1"/>
  </cols>
  <sheetData>
    <row r="1" spans="1:11" s="10" customFormat="1">
      <c r="A1" s="10" t="s">
        <v>27</v>
      </c>
    </row>
    <row r="3" spans="1:11">
      <c r="A3" s="10" t="s">
        <v>28</v>
      </c>
    </row>
    <row r="6" spans="1:11">
      <c r="J6" s="2"/>
      <c r="K6" s="17"/>
    </row>
    <row r="7" spans="1:11">
      <c r="J7" s="2"/>
      <c r="K7" s="2"/>
    </row>
    <row r="8" spans="1:11">
      <c r="J8" s="14"/>
      <c r="K8" s="18"/>
    </row>
    <row r="10" spans="1:11">
      <c r="C10" s="8"/>
      <c r="D10" s="8"/>
      <c r="E10" s="8"/>
      <c r="F10" s="8"/>
      <c r="G10" s="15"/>
    </row>
    <row r="11" spans="1:11">
      <c r="D11" s="8"/>
      <c r="E11" s="8"/>
      <c r="F11" s="8"/>
      <c r="G11" s="19"/>
    </row>
    <row r="12" spans="1:11" ht="31.5" customHeight="1">
      <c r="B12" s="205" t="s">
        <v>178</v>
      </c>
      <c r="C12" s="206"/>
      <c r="D12" s="206"/>
      <c r="E12" s="206"/>
      <c r="F12" s="206"/>
      <c r="G12" s="207"/>
    </row>
    <row r="13" spans="1:11" s="101" customFormat="1">
      <c r="B13" s="143"/>
      <c r="C13" s="176" t="s">
        <v>4</v>
      </c>
      <c r="D13" s="176" t="s">
        <v>5</v>
      </c>
      <c r="E13" s="176" t="s">
        <v>6</v>
      </c>
      <c r="F13" s="176" t="s">
        <v>7</v>
      </c>
      <c r="G13" s="177" t="s">
        <v>3</v>
      </c>
    </row>
    <row r="14" spans="1:11">
      <c r="B14" s="178" t="s">
        <v>163</v>
      </c>
      <c r="C14" s="151">
        <v>21000</v>
      </c>
      <c r="D14" s="151">
        <v>26250</v>
      </c>
      <c r="E14" s="151">
        <v>8750</v>
      </c>
      <c r="F14" s="151">
        <v>9000</v>
      </c>
      <c r="G14" s="152">
        <v>65000</v>
      </c>
    </row>
    <row r="15" spans="1:11">
      <c r="B15" s="179" t="s">
        <v>164</v>
      </c>
      <c r="C15" s="61">
        <v>15</v>
      </c>
      <c r="D15" s="61">
        <v>15</v>
      </c>
      <c r="E15" s="61">
        <v>15</v>
      </c>
      <c r="F15" s="61">
        <v>15</v>
      </c>
      <c r="G15" s="161">
        <v>15</v>
      </c>
    </row>
    <row r="16" spans="1:11" s="181" customFormat="1">
      <c r="B16" s="182" t="s">
        <v>165</v>
      </c>
      <c r="C16" s="229">
        <f>C14*C15</f>
        <v>315000</v>
      </c>
      <c r="D16" s="229">
        <f t="shared" ref="D16:G16" si="0">D14*D15</f>
        <v>393750</v>
      </c>
      <c r="E16" s="229">
        <f t="shared" si="0"/>
        <v>131250</v>
      </c>
      <c r="F16" s="229">
        <f t="shared" si="0"/>
        <v>135000</v>
      </c>
      <c r="G16" s="230">
        <f t="shared" si="0"/>
        <v>975000</v>
      </c>
    </row>
    <row r="17" spans="1:11">
      <c r="D17" s="8"/>
      <c r="E17" s="8"/>
      <c r="F17" s="8"/>
      <c r="G17" s="19"/>
    </row>
    <row r="19" spans="1:11">
      <c r="A19" s="10" t="s">
        <v>29</v>
      </c>
    </row>
    <row r="21" spans="1:11">
      <c r="K21" s="17"/>
    </row>
    <row r="24" spans="1:11">
      <c r="K24" s="17"/>
    </row>
    <row r="31" spans="1:11">
      <c r="B31" s="183"/>
      <c r="C31" s="61"/>
      <c r="D31" s="61"/>
      <c r="E31" s="61"/>
      <c r="F31" s="61"/>
      <c r="G31" s="61"/>
    </row>
    <row r="32" spans="1:11" ht="33.4" customHeight="1">
      <c r="B32" s="208" t="s">
        <v>179</v>
      </c>
      <c r="C32" s="209"/>
      <c r="D32" s="209"/>
      <c r="E32" s="209"/>
      <c r="F32" s="209"/>
      <c r="G32" s="210"/>
    </row>
    <row r="33" spans="1:7" s="101" customFormat="1">
      <c r="B33" s="184"/>
      <c r="C33" s="176" t="s">
        <v>4</v>
      </c>
      <c r="D33" s="176" t="s">
        <v>5</v>
      </c>
      <c r="E33" s="176" t="s">
        <v>6</v>
      </c>
      <c r="F33" s="176" t="s">
        <v>7</v>
      </c>
      <c r="G33" s="177" t="s">
        <v>166</v>
      </c>
    </row>
    <row r="34" spans="1:7">
      <c r="B34" s="178" t="s">
        <v>167</v>
      </c>
      <c r="C34" s="151">
        <v>21000</v>
      </c>
      <c r="D34" s="151">
        <v>26250</v>
      </c>
      <c r="E34" s="151">
        <v>8750</v>
      </c>
      <c r="F34" s="151">
        <v>9000</v>
      </c>
      <c r="G34" s="152">
        <v>8000</v>
      </c>
    </row>
    <row r="35" spans="1:7">
      <c r="B35" s="178" t="s">
        <v>168</v>
      </c>
      <c r="C35" s="151">
        <v>5250</v>
      </c>
      <c r="D35" s="151">
        <v>1750</v>
      </c>
      <c r="E35" s="151">
        <v>1800</v>
      </c>
      <c r="F35" s="151">
        <v>1600</v>
      </c>
      <c r="G35" s="152">
        <v>0</v>
      </c>
    </row>
    <row r="36" spans="1:7">
      <c r="B36" s="179" t="s">
        <v>169</v>
      </c>
      <c r="C36" s="189">
        <f>SUM(C34:C35)</f>
        <v>26250</v>
      </c>
      <c r="D36" s="189">
        <f t="shared" ref="D36:G36" si="1">SUM(D34:D35)</f>
        <v>28000</v>
      </c>
      <c r="E36" s="189">
        <f t="shared" si="1"/>
        <v>10550</v>
      </c>
      <c r="F36" s="189">
        <f t="shared" si="1"/>
        <v>10600</v>
      </c>
      <c r="G36" s="190">
        <f t="shared" si="1"/>
        <v>8000</v>
      </c>
    </row>
    <row r="37" spans="1:7">
      <c r="B37" s="178" t="s">
        <v>170</v>
      </c>
      <c r="C37" s="151">
        <v>5250</v>
      </c>
      <c r="D37" s="151">
        <v>5250</v>
      </c>
      <c r="E37" s="151">
        <v>1750</v>
      </c>
      <c r="F37" s="151">
        <v>1800</v>
      </c>
      <c r="G37" s="152">
        <v>1600</v>
      </c>
    </row>
    <row r="38" spans="1:7">
      <c r="B38" s="178" t="s">
        <v>171</v>
      </c>
      <c r="C38" s="189">
        <f>C36-C37</f>
        <v>21000</v>
      </c>
      <c r="D38" s="189">
        <f t="shared" ref="D38:G38" si="2">D36-D37</f>
        <v>22750</v>
      </c>
      <c r="E38" s="189">
        <f t="shared" si="2"/>
        <v>8800</v>
      </c>
      <c r="F38" s="189">
        <f t="shared" si="2"/>
        <v>8800</v>
      </c>
      <c r="G38" s="190">
        <f t="shared" si="2"/>
        <v>6400</v>
      </c>
    </row>
    <row r="39" spans="1:7">
      <c r="B39" s="156" t="s">
        <v>3</v>
      </c>
      <c r="C39" s="157"/>
      <c r="D39" s="157"/>
      <c r="E39" s="157"/>
      <c r="F39" s="157">
        <f>SUM(C38:F38)</f>
        <v>61350</v>
      </c>
      <c r="G39" s="160"/>
    </row>
    <row r="40" spans="1:7">
      <c r="B40" s="174"/>
      <c r="C40" s="175"/>
      <c r="D40" s="175"/>
      <c r="E40" s="175"/>
      <c r="F40" s="175"/>
      <c r="G40" s="12"/>
    </row>
    <row r="41" spans="1:7">
      <c r="B41" s="173"/>
    </row>
    <row r="42" spans="1:7">
      <c r="A42" s="10" t="s">
        <v>30</v>
      </c>
    </row>
    <row r="60" spans="1:9">
      <c r="A60" s="2"/>
      <c r="E60" s="27"/>
      <c r="F60" s="27"/>
      <c r="G60" s="27"/>
      <c r="H60" s="27"/>
      <c r="I60" s="27"/>
    </row>
    <row r="61" spans="1:9">
      <c r="A61" s="2"/>
      <c r="B61" s="2"/>
      <c r="C61" s="2"/>
      <c r="E61" s="20"/>
      <c r="F61" s="20"/>
      <c r="G61" s="20"/>
      <c r="H61" s="20"/>
      <c r="I61" s="9"/>
    </row>
    <row r="62" spans="1:9">
      <c r="A62" s="2"/>
      <c r="B62" s="173"/>
      <c r="H62" s="21"/>
    </row>
    <row r="63" spans="1:9" ht="28.9" customHeight="1">
      <c r="A63" s="7"/>
      <c r="B63" s="202" t="s">
        <v>180</v>
      </c>
      <c r="C63" s="203"/>
      <c r="D63" s="203"/>
      <c r="E63" s="203"/>
      <c r="F63" s="203"/>
      <c r="G63" s="204"/>
      <c r="H63" s="22"/>
      <c r="I63" s="23"/>
    </row>
    <row r="64" spans="1:9" s="101" customFormat="1">
      <c r="A64" s="4"/>
      <c r="B64" s="180"/>
      <c r="C64" s="176" t="s">
        <v>4</v>
      </c>
      <c r="D64" s="176" t="s">
        <v>5</v>
      </c>
      <c r="E64" s="176" t="s">
        <v>6</v>
      </c>
      <c r="F64" s="176" t="s">
        <v>7</v>
      </c>
      <c r="G64" s="177" t="s">
        <v>3</v>
      </c>
      <c r="H64" s="188"/>
      <c r="I64" s="188"/>
    </row>
    <row r="65" spans="1:9">
      <c r="A65" s="7"/>
      <c r="B65" s="145" t="s">
        <v>8</v>
      </c>
      <c r="C65" s="151">
        <v>21000</v>
      </c>
      <c r="D65" s="151">
        <v>22750</v>
      </c>
      <c r="E65" s="151">
        <v>8800</v>
      </c>
      <c r="F65" s="151">
        <v>8800</v>
      </c>
      <c r="G65" s="152">
        <v>61350</v>
      </c>
      <c r="H65" s="3"/>
    </row>
    <row r="66" spans="1:9">
      <c r="A66" s="2"/>
      <c r="B66" s="145" t="s">
        <v>183</v>
      </c>
      <c r="C66" s="151">
        <v>2</v>
      </c>
      <c r="D66" s="151">
        <v>2</v>
      </c>
      <c r="E66" s="151">
        <v>2</v>
      </c>
      <c r="F66" s="151">
        <v>2</v>
      </c>
      <c r="G66" s="152">
        <v>2</v>
      </c>
      <c r="H66" s="12"/>
    </row>
    <row r="67" spans="1:9">
      <c r="B67" s="145" t="s">
        <v>12</v>
      </c>
      <c r="C67" s="189">
        <f>C65*C66</f>
        <v>42000</v>
      </c>
      <c r="D67" s="189">
        <f t="shared" ref="D67:G67" si="3">D65*D66</f>
        <v>45500</v>
      </c>
      <c r="E67" s="189">
        <f t="shared" si="3"/>
        <v>17600</v>
      </c>
      <c r="F67" s="189">
        <f t="shared" si="3"/>
        <v>17600</v>
      </c>
      <c r="G67" s="190">
        <f t="shared" si="3"/>
        <v>122700</v>
      </c>
    </row>
    <row r="68" spans="1:9">
      <c r="B68" s="187" t="s">
        <v>9</v>
      </c>
      <c r="C68" s="151">
        <v>11375</v>
      </c>
      <c r="D68" s="151">
        <v>4400</v>
      </c>
      <c r="E68" s="151">
        <v>4400</v>
      </c>
      <c r="F68" s="151">
        <v>3200</v>
      </c>
      <c r="G68" s="152">
        <v>3200</v>
      </c>
    </row>
    <row r="69" spans="1:9">
      <c r="B69" s="145" t="s">
        <v>10</v>
      </c>
      <c r="C69" s="189">
        <f>SUM(C67:C68)</f>
        <v>53375</v>
      </c>
      <c r="D69" s="189">
        <f t="shared" ref="D69:G69" si="4">SUM(D67:D68)</f>
        <v>49900</v>
      </c>
      <c r="E69" s="189">
        <f t="shared" si="4"/>
        <v>22000</v>
      </c>
      <c r="F69" s="189">
        <f t="shared" si="4"/>
        <v>20800</v>
      </c>
      <c r="G69" s="190">
        <f t="shared" si="4"/>
        <v>125900</v>
      </c>
    </row>
    <row r="70" spans="1:9">
      <c r="B70" s="187" t="s">
        <v>11</v>
      </c>
      <c r="C70" s="151">
        <v>0</v>
      </c>
      <c r="D70" s="151">
        <v>11375</v>
      </c>
      <c r="E70" s="151">
        <v>4400</v>
      </c>
      <c r="F70" s="151">
        <v>4400</v>
      </c>
      <c r="G70" s="152">
        <v>0</v>
      </c>
    </row>
    <row r="71" spans="1:9">
      <c r="B71" s="187" t="s">
        <v>181</v>
      </c>
      <c r="C71" s="189"/>
      <c r="D71" s="189"/>
      <c r="E71" s="189"/>
      <c r="F71" s="189"/>
      <c r="G71" s="190"/>
    </row>
    <row r="72" spans="1:9">
      <c r="B72" s="145" t="s">
        <v>182</v>
      </c>
      <c r="C72" s="151">
        <f>C69-C70</f>
        <v>53375</v>
      </c>
      <c r="D72" s="151">
        <f>D69-D70</f>
        <v>38525</v>
      </c>
      <c r="E72" s="151">
        <f>E69-E70</f>
        <v>17600</v>
      </c>
      <c r="F72" s="151">
        <f>F69-F70</f>
        <v>16400</v>
      </c>
      <c r="G72" s="152">
        <f>G69-G70</f>
        <v>125900</v>
      </c>
    </row>
    <row r="73" spans="1:9">
      <c r="B73" s="178" t="s">
        <v>172</v>
      </c>
      <c r="C73" s="132">
        <v>1.5</v>
      </c>
      <c r="D73" s="132">
        <v>1.5</v>
      </c>
      <c r="E73" s="132">
        <v>1.5</v>
      </c>
      <c r="F73" s="132">
        <v>1.5</v>
      </c>
      <c r="G73" s="150">
        <v>1.5</v>
      </c>
    </row>
    <row r="74" spans="1:9">
      <c r="B74" s="178" t="s">
        <v>173</v>
      </c>
      <c r="C74" s="132">
        <f>C72*C73</f>
        <v>80062.5</v>
      </c>
      <c r="D74" s="132">
        <f t="shared" ref="D74:G74" si="5">D72*D73</f>
        <v>57787.5</v>
      </c>
      <c r="E74" s="138">
        <f t="shared" si="5"/>
        <v>26400</v>
      </c>
      <c r="F74" s="138">
        <f t="shared" si="5"/>
        <v>24600</v>
      </c>
      <c r="G74" s="159">
        <f t="shared" si="5"/>
        <v>188850</v>
      </c>
    </row>
    <row r="75" spans="1:9">
      <c r="B75" s="156" t="s">
        <v>3</v>
      </c>
      <c r="C75" s="153"/>
      <c r="D75" s="153"/>
      <c r="E75" s="153"/>
      <c r="F75" s="191">
        <f>SUM(C74:F74)</f>
        <v>188850</v>
      </c>
      <c r="G75" s="172">
        <f>G74</f>
        <v>188850</v>
      </c>
    </row>
    <row r="76" spans="1:9">
      <c r="B76" s="173"/>
    </row>
    <row r="78" spans="1:9">
      <c r="A78" s="55" t="s">
        <v>31</v>
      </c>
    </row>
    <row r="80" spans="1:9">
      <c r="A80" s="2"/>
      <c r="E80" s="27"/>
      <c r="F80" s="27"/>
      <c r="G80" s="27"/>
      <c r="H80" s="27"/>
      <c r="I80" s="27"/>
    </row>
    <row r="81" spans="1:9">
      <c r="A81" s="2"/>
      <c r="B81" s="2"/>
      <c r="E81" s="20"/>
      <c r="F81" s="20"/>
      <c r="G81" s="20"/>
      <c r="H81" s="20"/>
      <c r="I81" s="17"/>
    </row>
    <row r="82" spans="1:9">
      <c r="A82" s="2"/>
      <c r="B82" s="2"/>
      <c r="E82" s="21"/>
      <c r="F82" s="21"/>
      <c r="G82" s="21"/>
      <c r="H82" s="21"/>
    </row>
    <row r="83" spans="1:9">
      <c r="A83" s="2"/>
      <c r="B83" s="2"/>
      <c r="E83" s="9"/>
      <c r="F83" s="9"/>
      <c r="G83" s="9"/>
      <c r="H83" s="9"/>
      <c r="I83" s="9"/>
    </row>
    <row r="84" spans="1:9">
      <c r="A84" s="7"/>
      <c r="B84" s="2"/>
      <c r="E84" s="24"/>
      <c r="F84" s="25"/>
      <c r="G84" s="25"/>
      <c r="H84" s="25"/>
      <c r="I84" s="25"/>
    </row>
    <row r="85" spans="1:9">
      <c r="A85" s="2"/>
      <c r="B85" s="2"/>
      <c r="E85" s="11"/>
      <c r="F85" s="11"/>
      <c r="G85" s="11"/>
      <c r="H85" s="11"/>
      <c r="I85" s="3"/>
    </row>
    <row r="92" spans="1:9">
      <c r="B92" s="173"/>
    </row>
    <row r="93" spans="1:9" ht="33.75" customHeight="1">
      <c r="B93" s="202" t="s">
        <v>184</v>
      </c>
      <c r="C93" s="203"/>
      <c r="D93" s="203"/>
      <c r="E93" s="203"/>
      <c r="F93" s="203"/>
      <c r="G93" s="204"/>
    </row>
    <row r="94" spans="1:9">
      <c r="B94" s="192"/>
      <c r="C94" s="185" t="s">
        <v>4</v>
      </c>
      <c r="D94" s="185" t="s">
        <v>5</v>
      </c>
      <c r="E94" s="185" t="s">
        <v>6</v>
      </c>
      <c r="F94" s="185" t="s">
        <v>7</v>
      </c>
      <c r="G94" s="186" t="s">
        <v>3</v>
      </c>
    </row>
    <row r="95" spans="1:9">
      <c r="B95" s="178" t="s">
        <v>8</v>
      </c>
      <c r="C95" s="151">
        <f>C97/C96</f>
        <v>21000</v>
      </c>
      <c r="D95" s="146">
        <f t="shared" ref="D95:G95" si="6">D97/D96</f>
        <v>22750.666666666668</v>
      </c>
      <c r="E95" s="151">
        <f t="shared" si="6"/>
        <v>8800</v>
      </c>
      <c r="F95" s="151">
        <f t="shared" si="6"/>
        <v>8800</v>
      </c>
      <c r="G95" s="147">
        <f t="shared" si="6"/>
        <v>61350.666666666664</v>
      </c>
    </row>
    <row r="96" spans="1:9">
      <c r="B96" s="178" t="s">
        <v>174</v>
      </c>
      <c r="C96" s="146">
        <v>0.75</v>
      </c>
      <c r="D96" s="146">
        <v>0.75</v>
      </c>
      <c r="E96" s="146">
        <v>0.75</v>
      </c>
      <c r="F96" s="146">
        <v>0.75</v>
      </c>
      <c r="G96" s="147">
        <v>0.75</v>
      </c>
    </row>
    <row r="97" spans="2:7" s="12" customFormat="1">
      <c r="B97" s="194" t="s">
        <v>175</v>
      </c>
      <c r="C97" s="189">
        <v>15750</v>
      </c>
      <c r="D97" s="189">
        <v>17063</v>
      </c>
      <c r="E97" s="189">
        <v>6600</v>
      </c>
      <c r="F97" s="189">
        <v>6600</v>
      </c>
      <c r="G97" s="190">
        <v>46013</v>
      </c>
    </row>
    <row r="98" spans="2:7" s="181" customFormat="1">
      <c r="B98" s="193" t="s">
        <v>176</v>
      </c>
      <c r="C98" s="138">
        <v>25</v>
      </c>
      <c r="D98" s="138">
        <f>D99/D97</f>
        <v>24.999296723905527</v>
      </c>
      <c r="E98" s="138">
        <f t="shared" ref="E98:G98" si="7">E99/E97</f>
        <v>25</v>
      </c>
      <c r="F98" s="138">
        <f t="shared" si="7"/>
        <v>25</v>
      </c>
      <c r="G98" s="159">
        <f t="shared" si="7"/>
        <v>24.99973920413796</v>
      </c>
    </row>
    <row r="99" spans="2:7">
      <c r="B99" s="156" t="s">
        <v>177</v>
      </c>
      <c r="C99" s="191">
        <f>C97*C98</f>
        <v>393750</v>
      </c>
      <c r="D99" s="191">
        <v>426563</v>
      </c>
      <c r="E99" s="191">
        <v>165000</v>
      </c>
      <c r="F99" s="191">
        <v>165000</v>
      </c>
      <c r="G99" s="172">
        <v>1150313</v>
      </c>
    </row>
  </sheetData>
  <mergeCells count="4">
    <mergeCell ref="B93:G93"/>
    <mergeCell ref="B12:G12"/>
    <mergeCell ref="B32:G32"/>
    <mergeCell ref="B63:G63"/>
  </mergeCells>
  <phoneticPr fontId="8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F4DE07-4B2C-6C49-BE57-5487275B74B4}">
  <dimension ref="A1:E65"/>
  <sheetViews>
    <sheetView topLeftCell="A19" zoomScaleNormal="100" workbookViewId="0">
      <selection activeCell="I25" sqref="I25"/>
    </sheetView>
  </sheetViews>
  <sheetFormatPr defaultColWidth="11" defaultRowHeight="18" customHeight="1"/>
  <cols>
    <col min="1" max="1" width="5.1875" style="16" customWidth="1"/>
    <col min="2" max="2" width="86.6875" customWidth="1"/>
    <col min="3" max="3" width="14.3125" customWidth="1"/>
  </cols>
  <sheetData>
    <row r="1" spans="1:4" ht="18" customHeight="1">
      <c r="A1" s="16" t="s">
        <v>21</v>
      </c>
      <c r="B1" t="s">
        <v>32</v>
      </c>
    </row>
    <row r="2" spans="1:4" ht="18" customHeight="1">
      <c r="B2" t="s">
        <v>23</v>
      </c>
    </row>
    <row r="3" spans="1:4" ht="18" customHeight="1">
      <c r="B3" t="s">
        <v>24</v>
      </c>
    </row>
    <row r="4" spans="1:4" ht="18" customHeight="1">
      <c r="B4" t="s">
        <v>25</v>
      </c>
    </row>
    <row r="5" spans="1:4" s="10" customFormat="1" ht="18" customHeight="1">
      <c r="A5" s="16" t="s">
        <v>0</v>
      </c>
      <c r="B5" s="10" t="s">
        <v>33</v>
      </c>
    </row>
    <row r="6" spans="1:4" ht="18" customHeight="1">
      <c r="B6" s="2" t="s">
        <v>22</v>
      </c>
    </row>
    <row r="7" spans="1:4" ht="18" customHeight="1">
      <c r="B7" s="2"/>
    </row>
    <row r="8" spans="1:4" ht="18" customHeight="1">
      <c r="B8" s="2" t="s">
        <v>49</v>
      </c>
    </row>
    <row r="9" spans="1:4" ht="18" customHeight="1">
      <c r="B9" s="81" t="s">
        <v>52</v>
      </c>
    </row>
    <row r="10" spans="1:4" ht="18" customHeight="1">
      <c r="B10" s="81" t="s">
        <v>53</v>
      </c>
    </row>
    <row r="11" spans="1:4" ht="18" customHeight="1">
      <c r="B11" s="7" t="s">
        <v>54</v>
      </c>
    </row>
    <row r="12" spans="1:4" ht="18" customHeight="1">
      <c r="B12" s="7"/>
    </row>
    <row r="13" spans="1:4" ht="18" customHeight="1">
      <c r="B13" s="7" t="s">
        <v>217</v>
      </c>
    </row>
    <row r="14" spans="1:4" ht="18" customHeight="1">
      <c r="B14" s="2"/>
      <c r="C14" s="56"/>
      <c r="D14" s="2"/>
    </row>
    <row r="15" spans="1:4" ht="18" customHeight="1">
      <c r="A15" s="16" t="s">
        <v>1</v>
      </c>
      <c r="B15" s="10" t="s">
        <v>26</v>
      </c>
      <c r="C15" s="57"/>
      <c r="D15" s="49"/>
    </row>
    <row r="16" spans="1:4" ht="18" customHeight="1">
      <c r="B16" s="2" t="s">
        <v>22</v>
      </c>
      <c r="C16" s="58"/>
      <c r="D16" s="49"/>
    </row>
    <row r="17" spans="1:5" ht="18" customHeight="1">
      <c r="B17" s="2"/>
      <c r="C17" s="58"/>
      <c r="D17" s="49"/>
    </row>
    <row r="18" spans="1:5" ht="18" customHeight="1">
      <c r="B18" s="66" t="s">
        <v>56</v>
      </c>
      <c r="C18" s="58"/>
      <c r="D18" s="49"/>
    </row>
    <row r="19" spans="1:5" ht="18" customHeight="1">
      <c r="B19" s="66" t="s">
        <v>55</v>
      </c>
      <c r="C19" s="58"/>
      <c r="D19" s="49"/>
    </row>
    <row r="20" spans="1:5" ht="18" customHeight="1">
      <c r="B20" s="66"/>
      <c r="C20" s="58"/>
      <c r="D20" s="49"/>
    </row>
    <row r="21" spans="1:5" ht="18" customHeight="1">
      <c r="B21" s="66" t="s">
        <v>57</v>
      </c>
      <c r="C21" s="58"/>
      <c r="D21" s="49"/>
    </row>
    <row r="22" spans="1:5" ht="18" customHeight="1">
      <c r="B22" s="66" t="s">
        <v>58</v>
      </c>
      <c r="C22" s="58"/>
      <c r="D22" s="49"/>
    </row>
    <row r="23" spans="1:5" ht="18" customHeight="1">
      <c r="B23" s="66" t="s">
        <v>59</v>
      </c>
      <c r="C23" s="58"/>
      <c r="D23" s="49"/>
    </row>
    <row r="24" spans="1:5" ht="18" customHeight="1">
      <c r="B24" s="66" t="s">
        <v>63</v>
      </c>
      <c r="C24" s="58"/>
      <c r="D24" s="49"/>
    </row>
    <row r="25" spans="1:5" ht="18" customHeight="1">
      <c r="B25" s="2"/>
      <c r="C25" s="58"/>
      <c r="D25" s="49"/>
    </row>
    <row r="26" spans="1:5" ht="18" customHeight="1">
      <c r="B26" s="2" t="s">
        <v>64</v>
      </c>
      <c r="C26" s="58"/>
      <c r="D26" s="49"/>
    </row>
    <row r="27" spans="1:5" ht="18" customHeight="1">
      <c r="C27" s="2"/>
      <c r="D27" s="49"/>
    </row>
    <row r="28" spans="1:5" s="10" customFormat="1" ht="18" customHeight="1">
      <c r="A28" s="16" t="s">
        <v>2</v>
      </c>
      <c r="B28" s="10" t="s">
        <v>13</v>
      </c>
      <c r="C28" s="2"/>
      <c r="D28" s="2"/>
    </row>
    <row r="29" spans="1:5" ht="18" customHeight="1">
      <c r="B29" s="2" t="s">
        <v>22</v>
      </c>
      <c r="C29" s="2"/>
      <c r="D29" s="2"/>
    </row>
    <row r="30" spans="1:5" ht="18" customHeight="1">
      <c r="B30" s="2"/>
      <c r="C30" s="2"/>
      <c r="D30" s="2"/>
    </row>
    <row r="31" spans="1:5" ht="18" customHeight="1">
      <c r="B31" s="66" t="s">
        <v>60</v>
      </c>
      <c r="C31" s="2"/>
      <c r="D31" s="2"/>
      <c r="E31" s="51"/>
    </row>
    <row r="32" spans="1:5" ht="18" customHeight="1">
      <c r="B32" s="81" t="s">
        <v>61</v>
      </c>
      <c r="C32" s="2"/>
      <c r="D32" s="2"/>
      <c r="E32" s="6"/>
    </row>
    <row r="33" spans="1:5" ht="18" customHeight="1">
      <c r="B33" s="83" t="s">
        <v>62</v>
      </c>
      <c r="C33" s="2"/>
      <c r="D33" s="2"/>
      <c r="E33" s="52"/>
    </row>
    <row r="34" spans="1:5" ht="18" customHeight="1">
      <c r="A34" s="59"/>
      <c r="B34" s="81" t="s">
        <v>65</v>
      </c>
      <c r="C34" s="57"/>
      <c r="D34" s="2"/>
      <c r="E34" s="52"/>
    </row>
    <row r="35" spans="1:5" ht="18" customHeight="1">
      <c r="A35" s="59"/>
      <c r="B35" s="82" t="s">
        <v>66</v>
      </c>
      <c r="C35" s="2"/>
      <c r="D35" s="2"/>
      <c r="E35" s="52"/>
    </row>
    <row r="36" spans="1:5" ht="18" customHeight="1">
      <c r="A36" s="59"/>
      <c r="B36" s="49"/>
      <c r="C36" s="2"/>
      <c r="D36" s="2"/>
      <c r="E36" s="53"/>
    </row>
    <row r="37" spans="1:5" ht="18" customHeight="1">
      <c r="A37" s="59"/>
      <c r="B37" s="54" t="s">
        <v>67</v>
      </c>
      <c r="C37" s="57"/>
      <c r="D37" s="2"/>
      <c r="E37" s="51"/>
    </row>
    <row r="38" spans="1:5" ht="18" customHeight="1">
      <c r="A38"/>
      <c r="E38" s="52"/>
    </row>
    <row r="40" spans="1:5" ht="18" customHeight="1">
      <c r="B40" s="2"/>
    </row>
    <row r="41" spans="1:5" ht="18" customHeight="1">
      <c r="B41" s="2"/>
    </row>
    <row r="42" spans="1:5" ht="18" customHeight="1">
      <c r="B42" s="7"/>
    </row>
    <row r="43" spans="1:5" ht="18" customHeight="1">
      <c r="B43" s="49"/>
    </row>
    <row r="44" spans="1:5" ht="18" customHeight="1">
      <c r="B44" s="49"/>
    </row>
    <row r="45" spans="1:5" ht="18" customHeight="1">
      <c r="B45" s="49"/>
    </row>
    <row r="46" spans="1:5" ht="18" customHeight="1">
      <c r="B46" s="49"/>
    </row>
    <row r="47" spans="1:5" ht="18" customHeight="1">
      <c r="B47" s="2"/>
    </row>
    <row r="48" spans="1:5" ht="18" customHeight="1">
      <c r="B48" s="50"/>
    </row>
    <row r="49" spans="1:2" ht="18" customHeight="1">
      <c r="B49" s="49"/>
    </row>
    <row r="50" spans="1:2" ht="18" customHeight="1">
      <c r="B50" s="60"/>
    </row>
    <row r="51" spans="1:2" ht="18" customHeight="1">
      <c r="B51" s="60"/>
    </row>
    <row r="52" spans="1:2" s="10" customFormat="1" ht="18" customHeight="1">
      <c r="A52" s="16"/>
      <c r="B52" s="49"/>
    </row>
    <row r="53" spans="1:2" ht="18" customHeight="1">
      <c r="A53"/>
      <c r="B53" s="60"/>
    </row>
    <row r="54" spans="1:2" ht="18" customHeight="1">
      <c r="A54"/>
    </row>
    <row r="55" spans="1:2" ht="18" customHeight="1">
      <c r="A55"/>
    </row>
    <row r="56" spans="1:2" ht="18" customHeight="1">
      <c r="A56"/>
    </row>
    <row r="57" spans="1:2" ht="18" customHeight="1">
      <c r="A57"/>
    </row>
    <row r="58" spans="1:2" ht="18" customHeight="1">
      <c r="A58"/>
    </row>
    <row r="59" spans="1:2" ht="18" customHeight="1">
      <c r="A59"/>
    </row>
    <row r="60" spans="1:2" ht="18" customHeight="1">
      <c r="A60"/>
    </row>
    <row r="61" spans="1:2" ht="18" customHeight="1">
      <c r="A61"/>
    </row>
    <row r="62" spans="1:2" ht="18" customHeight="1">
      <c r="A62"/>
    </row>
    <row r="63" spans="1:2" ht="18" customHeight="1">
      <c r="A63"/>
    </row>
    <row r="64" spans="1:2" ht="18" customHeight="1">
      <c r="A64"/>
    </row>
    <row r="65" spans="1:1" ht="18" customHeight="1">
      <c r="A65"/>
    </row>
  </sheetData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391170-B606-294F-A267-720C324A984C}">
  <dimension ref="A1:I69"/>
  <sheetViews>
    <sheetView tabSelected="1" zoomScale="96" zoomScaleNormal="96" workbookViewId="0">
      <selection activeCell="I12" sqref="I12"/>
    </sheetView>
  </sheetViews>
  <sheetFormatPr defaultColWidth="11" defaultRowHeight="15.75"/>
  <cols>
    <col min="2" max="2" width="14.8125" customWidth="1"/>
    <col min="3" max="3" width="23.375" bestFit="1" customWidth="1"/>
    <col min="4" max="4" width="21.5" customWidth="1"/>
    <col min="5" max="5" width="27.375" customWidth="1"/>
    <col min="6" max="6" width="16.5" customWidth="1"/>
    <col min="7" max="7" width="17" customWidth="1"/>
  </cols>
  <sheetData>
    <row r="1" spans="1:4">
      <c r="A1" s="10" t="s">
        <v>14</v>
      </c>
    </row>
    <row r="2" spans="1:4">
      <c r="A2" s="10" t="s">
        <v>15</v>
      </c>
    </row>
    <row r="8" spans="1:4">
      <c r="A8" s="10" t="s">
        <v>17</v>
      </c>
    </row>
    <row r="9" spans="1:4">
      <c r="A9" s="10" t="s">
        <v>16</v>
      </c>
    </row>
    <row r="12" spans="1:4">
      <c r="B12" s="102" t="s">
        <v>69</v>
      </c>
      <c r="C12" s="102"/>
      <c r="D12" s="102"/>
    </row>
    <row r="13" spans="1:4">
      <c r="B13" s="102"/>
      <c r="C13" s="102"/>
      <c r="D13" s="102"/>
    </row>
    <row r="14" spans="1:4">
      <c r="B14" s="211" t="s">
        <v>93</v>
      </c>
      <c r="C14" s="211"/>
      <c r="D14" s="211"/>
    </row>
    <row r="15" spans="1:4">
      <c r="C15" s="65"/>
      <c r="D15" s="65"/>
    </row>
    <row r="16" spans="1:4" ht="18">
      <c r="A16" s="120" t="s">
        <v>103</v>
      </c>
      <c r="B16" s="119" t="s">
        <v>104</v>
      </c>
      <c r="C16" s="65"/>
      <c r="D16" s="65"/>
    </row>
    <row r="17" spans="1:9">
      <c r="C17" s="65"/>
      <c r="D17" s="65"/>
    </row>
    <row r="18" spans="1:9" ht="31.5">
      <c r="C18" s="110"/>
      <c r="D18" s="103" t="s">
        <v>96</v>
      </c>
      <c r="E18" s="113" t="s">
        <v>95</v>
      </c>
    </row>
    <row r="19" spans="1:9">
      <c r="C19" s="111" t="s">
        <v>94</v>
      </c>
      <c r="D19" s="77">
        <v>-35000</v>
      </c>
      <c r="E19" s="114">
        <v>-35000</v>
      </c>
    </row>
    <row r="20" spans="1:9">
      <c r="C20" s="112" t="s">
        <v>97</v>
      </c>
      <c r="D20" s="77">
        <v>32000</v>
      </c>
      <c r="E20" s="114">
        <v>7500</v>
      </c>
    </row>
    <row r="21" spans="1:9">
      <c r="C21" s="112" t="s">
        <v>98</v>
      </c>
      <c r="D21" s="77">
        <v>22500</v>
      </c>
      <c r="E21" s="114">
        <v>23500</v>
      </c>
    </row>
    <row r="22" spans="1:9">
      <c r="C22" s="112" t="s">
        <v>99</v>
      </c>
      <c r="D22" s="77">
        <v>5000</v>
      </c>
      <c r="E22" s="114">
        <v>28000</v>
      </c>
    </row>
    <row r="23" spans="1:9">
      <c r="B23" s="104"/>
      <c r="C23" s="108" t="s">
        <v>100</v>
      </c>
      <c r="D23" s="115">
        <f>IRR(D19:D22)</f>
        <v>0.43261924740743996</v>
      </c>
      <c r="E23" s="109">
        <f>IRR(E19:E22)</f>
        <v>0.25599219336899393</v>
      </c>
    </row>
    <row r="24" spans="1:9">
      <c r="B24" s="104"/>
      <c r="C24" s="107"/>
      <c r="D24" s="106"/>
      <c r="E24" s="116"/>
    </row>
    <row r="25" spans="1:9">
      <c r="B25" s="212" t="s">
        <v>101</v>
      </c>
      <c r="C25" s="212"/>
      <c r="D25" s="212"/>
      <c r="E25" s="212"/>
      <c r="F25" s="212"/>
    </row>
    <row r="26" spans="1:9">
      <c r="B26" s="117"/>
      <c r="C26" s="117"/>
      <c r="D26" s="117"/>
      <c r="E26" s="117"/>
      <c r="F26" s="117"/>
    </row>
    <row r="27" spans="1:9">
      <c r="B27" s="213" t="s">
        <v>102</v>
      </c>
      <c r="C27" s="213"/>
      <c r="D27" s="213"/>
      <c r="E27" s="213"/>
      <c r="F27" s="213"/>
    </row>
    <row r="28" spans="1:9">
      <c r="B28" s="104"/>
      <c r="C28" s="107"/>
      <c r="D28" s="106"/>
      <c r="E28" s="116"/>
    </row>
    <row r="29" spans="1:9">
      <c r="B29" s="104"/>
      <c r="C29" s="107"/>
      <c r="D29" s="106"/>
      <c r="E29" s="116"/>
    </row>
    <row r="30" spans="1:9" ht="18">
      <c r="A30" s="120" t="s">
        <v>105</v>
      </c>
      <c r="B30" s="119" t="s">
        <v>106</v>
      </c>
      <c r="C30" s="107"/>
      <c r="D30" s="106"/>
      <c r="E30" s="116"/>
    </row>
    <row r="31" spans="1:9">
      <c r="B31" s="104"/>
      <c r="C31" s="105"/>
      <c r="D31" s="105"/>
    </row>
    <row r="32" spans="1:9">
      <c r="A32" s="66"/>
      <c r="D32" s="66"/>
      <c r="E32" s="66"/>
      <c r="F32" s="2"/>
      <c r="G32" s="2"/>
      <c r="H32" s="2"/>
      <c r="I32" s="2"/>
    </row>
    <row r="33" spans="1:9" s="10" customFormat="1">
      <c r="A33" s="27" t="s">
        <v>36</v>
      </c>
      <c r="B33" s="27" t="s">
        <v>37</v>
      </c>
      <c r="C33" s="27"/>
      <c r="D33" s="2"/>
      <c r="E33" s="2"/>
      <c r="F33" s="2"/>
      <c r="G33" s="2"/>
      <c r="H33" s="2"/>
      <c r="I33" s="2"/>
    </row>
    <row r="34" spans="1:9">
      <c r="A34" s="68"/>
      <c r="B34" s="69"/>
      <c r="C34" s="69"/>
      <c r="D34" s="66"/>
      <c r="E34" s="66"/>
      <c r="F34" s="2"/>
      <c r="G34" s="2"/>
      <c r="H34" s="2"/>
      <c r="I34" s="2"/>
    </row>
    <row r="35" spans="1:9" s="72" customFormat="1" ht="31.5">
      <c r="A35" s="64"/>
      <c r="B35" s="75" t="s">
        <v>38</v>
      </c>
      <c r="C35" s="75" t="s">
        <v>39</v>
      </c>
      <c r="D35" s="78" t="s">
        <v>41</v>
      </c>
      <c r="E35" s="74" t="s">
        <v>40</v>
      </c>
      <c r="F35" s="64"/>
      <c r="G35" s="64"/>
      <c r="H35" s="64"/>
      <c r="I35" s="64"/>
    </row>
    <row r="36" spans="1:9">
      <c r="A36" s="68"/>
      <c r="B36" s="76">
        <v>1</v>
      </c>
      <c r="C36" s="77">
        <v>32000</v>
      </c>
      <c r="D36" s="79" t="s">
        <v>42</v>
      </c>
      <c r="E36" s="73" t="s">
        <v>88</v>
      </c>
      <c r="F36" s="2"/>
      <c r="G36" s="2"/>
      <c r="H36" s="2"/>
      <c r="I36" s="2"/>
    </row>
    <row r="37" spans="1:9">
      <c r="A37" s="68"/>
      <c r="B37" s="76">
        <v>2</v>
      </c>
      <c r="C37" s="77">
        <v>22500</v>
      </c>
      <c r="D37" s="79" t="s">
        <v>43</v>
      </c>
      <c r="E37" s="73" t="s">
        <v>46</v>
      </c>
      <c r="F37" s="2"/>
      <c r="G37" s="2"/>
      <c r="H37" s="2"/>
      <c r="I37" s="2"/>
    </row>
    <row r="38" spans="1:9">
      <c r="A38" s="67"/>
      <c r="B38" s="76">
        <v>3</v>
      </c>
      <c r="C38" s="77">
        <v>5000</v>
      </c>
      <c r="D38" s="79" t="s">
        <v>44</v>
      </c>
      <c r="E38" s="73" t="s">
        <v>45</v>
      </c>
      <c r="F38" s="2"/>
      <c r="G38" s="2"/>
      <c r="H38" s="2"/>
      <c r="I38" s="2"/>
    </row>
    <row r="39" spans="1:9">
      <c r="A39" s="66"/>
      <c r="B39" s="217" t="s">
        <v>3</v>
      </c>
      <c r="C39" s="218"/>
      <c r="D39" s="219"/>
      <c r="E39" s="80">
        <v>50069</v>
      </c>
      <c r="F39" s="2"/>
      <c r="G39" s="2"/>
      <c r="H39" s="2"/>
      <c r="I39" s="2"/>
    </row>
    <row r="40" spans="1:9">
      <c r="A40" s="66"/>
      <c r="B40" s="66"/>
      <c r="C40" s="66"/>
    </row>
    <row r="42" spans="1:9" ht="66" customHeight="1">
      <c r="B42" s="214" t="s">
        <v>51</v>
      </c>
      <c r="C42" s="215"/>
      <c r="D42" s="215"/>
      <c r="E42" s="216"/>
    </row>
    <row r="45" spans="1:9" s="10" customFormat="1">
      <c r="A45" s="27" t="s">
        <v>48</v>
      </c>
      <c r="B45" s="27" t="s">
        <v>47</v>
      </c>
      <c r="C45" s="27"/>
      <c r="D45" s="2"/>
      <c r="E45" s="2"/>
    </row>
    <row r="46" spans="1:9">
      <c r="A46" s="68"/>
      <c r="B46" s="69"/>
      <c r="C46" s="69"/>
      <c r="D46" s="66"/>
      <c r="E46" s="66"/>
    </row>
    <row r="47" spans="1:9" s="10" customFormat="1" ht="31.5">
      <c r="A47" s="64"/>
      <c r="B47" s="75" t="s">
        <v>38</v>
      </c>
      <c r="C47" s="75" t="s">
        <v>39</v>
      </c>
      <c r="D47" s="78" t="s">
        <v>41</v>
      </c>
      <c r="E47" s="74" t="s">
        <v>40</v>
      </c>
    </row>
    <row r="48" spans="1:9">
      <c r="A48" s="68"/>
      <c r="B48" s="76">
        <v>1</v>
      </c>
      <c r="C48" s="77">
        <v>7500</v>
      </c>
      <c r="D48" s="79" t="s">
        <v>42</v>
      </c>
      <c r="E48" s="73" t="s">
        <v>91</v>
      </c>
    </row>
    <row r="49" spans="1:7">
      <c r="A49" s="68"/>
      <c r="B49" s="76">
        <v>2</v>
      </c>
      <c r="C49" s="77">
        <v>23500</v>
      </c>
      <c r="D49" s="79" t="s">
        <v>43</v>
      </c>
      <c r="E49" s="73" t="s">
        <v>89</v>
      </c>
    </row>
    <row r="50" spans="1:7">
      <c r="A50" s="67"/>
      <c r="B50" s="76">
        <v>3</v>
      </c>
      <c r="C50" s="77">
        <v>28000</v>
      </c>
      <c r="D50" s="79" t="s">
        <v>44</v>
      </c>
      <c r="E50" s="73" t="s">
        <v>90</v>
      </c>
    </row>
    <row r="51" spans="1:7">
      <c r="A51" s="66"/>
      <c r="B51" s="217" t="s">
        <v>3</v>
      </c>
      <c r="C51" s="218"/>
      <c r="D51" s="219"/>
      <c r="E51" s="80">
        <v>45361</v>
      </c>
    </row>
    <row r="52" spans="1:7">
      <c r="A52" s="66"/>
      <c r="B52" s="66"/>
      <c r="C52" s="66"/>
    </row>
    <row r="54" spans="1:7">
      <c r="A54" s="68"/>
      <c r="B54" s="70"/>
      <c r="C54" s="66"/>
      <c r="D54" s="66"/>
      <c r="E54" s="66"/>
    </row>
    <row r="55" spans="1:7" ht="63.75" customHeight="1">
      <c r="A55" s="68"/>
      <c r="B55" s="214" t="s">
        <v>50</v>
      </c>
      <c r="C55" s="215"/>
      <c r="D55" s="215"/>
      <c r="E55" s="216"/>
    </row>
    <row r="56" spans="1:7">
      <c r="A56" s="67"/>
      <c r="B56" s="71"/>
      <c r="C56" s="66"/>
      <c r="D56" s="66"/>
      <c r="E56" s="66"/>
    </row>
    <row r="57" spans="1:7">
      <c r="A57" s="2"/>
      <c r="B57" s="2"/>
      <c r="C57" s="2"/>
      <c r="D57" s="2"/>
      <c r="E57" s="2"/>
    </row>
    <row r="58" spans="1:7" s="10" customFormat="1">
      <c r="A58" s="27"/>
      <c r="B58" s="28" t="s">
        <v>92</v>
      </c>
      <c r="C58" s="2"/>
      <c r="D58" s="2"/>
      <c r="E58" s="2"/>
    </row>
    <row r="59" spans="1:7">
      <c r="A59" s="2"/>
      <c r="B59" s="2"/>
      <c r="C59" s="2"/>
      <c r="D59" s="2"/>
      <c r="E59" s="2"/>
    </row>
    <row r="60" spans="1:7">
      <c r="A60" s="2"/>
      <c r="B60" s="2"/>
      <c r="C60" s="2"/>
      <c r="D60" s="2"/>
      <c r="E60" s="2"/>
    </row>
    <row r="61" spans="1:7">
      <c r="G61" s="95"/>
    </row>
    <row r="62" spans="1:7">
      <c r="C62" s="97"/>
      <c r="E62" s="98"/>
    </row>
    <row r="63" spans="1:7">
      <c r="C63" s="99"/>
      <c r="E63" s="98"/>
    </row>
    <row r="64" spans="1:7">
      <c r="C64" s="99"/>
      <c r="E64" s="98"/>
    </row>
    <row r="65" spans="3:6">
      <c r="C65" s="99"/>
    </row>
    <row r="66" spans="3:6">
      <c r="C66" s="99"/>
      <c r="F66" s="96"/>
    </row>
    <row r="68" spans="3:6">
      <c r="C68" s="100"/>
      <c r="E68" s="95"/>
    </row>
    <row r="69" spans="3:6">
      <c r="C69" s="95"/>
    </row>
  </sheetData>
  <mergeCells count="7">
    <mergeCell ref="B14:D14"/>
    <mergeCell ref="B25:F25"/>
    <mergeCell ref="B27:F27"/>
    <mergeCell ref="B42:E42"/>
    <mergeCell ref="B55:E55"/>
    <mergeCell ref="B39:D39"/>
    <mergeCell ref="B51:D51"/>
  </mergeCell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65E671-CFA6-E242-967F-7F51C040364E}">
  <dimension ref="A1:J25"/>
  <sheetViews>
    <sheetView zoomScale="96" zoomScaleNormal="96" workbookViewId="0">
      <selection activeCell="M19" sqref="M19"/>
    </sheetView>
  </sheetViews>
  <sheetFormatPr defaultColWidth="11" defaultRowHeight="15.75"/>
  <cols>
    <col min="2" max="2" width="11" style="61" customWidth="1"/>
    <col min="3" max="3" width="17.875" style="61" bestFit="1" customWidth="1"/>
    <col min="4" max="4" width="18.4375" customWidth="1"/>
    <col min="5" max="5" width="29.25" bestFit="1" customWidth="1"/>
    <col min="6" max="6" width="16.5" customWidth="1"/>
    <col min="7" max="7" width="17" customWidth="1"/>
  </cols>
  <sheetData>
    <row r="1" spans="1:5">
      <c r="A1" s="10" t="s">
        <v>18</v>
      </c>
    </row>
    <row r="2" spans="1:5">
      <c r="A2" s="10" t="s">
        <v>19</v>
      </c>
    </row>
    <row r="3" spans="1:5">
      <c r="A3" s="10" t="s">
        <v>20</v>
      </c>
    </row>
    <row r="5" spans="1:5">
      <c r="A5" s="2"/>
      <c r="B5" s="84" t="s">
        <v>34</v>
      </c>
      <c r="D5" s="2"/>
      <c r="E5" s="2"/>
    </row>
    <row r="6" spans="1:5">
      <c r="A6" s="2"/>
      <c r="B6" s="84"/>
      <c r="D6" s="2"/>
      <c r="E6" s="2"/>
    </row>
    <row r="7" spans="1:5">
      <c r="A7" s="2"/>
      <c r="B7" s="84"/>
      <c r="C7" s="220" t="s">
        <v>69</v>
      </c>
      <c r="D7" s="220"/>
      <c r="E7" s="2"/>
    </row>
    <row r="8" spans="1:5">
      <c r="A8" s="4"/>
      <c r="B8" s="62"/>
      <c r="D8" s="2"/>
      <c r="E8" s="2"/>
    </row>
    <row r="9" spans="1:5" ht="31.5">
      <c r="A9" s="4"/>
      <c r="B9" s="75" t="s">
        <v>38</v>
      </c>
      <c r="C9" s="75" t="s">
        <v>39</v>
      </c>
      <c r="D9" s="88" t="s">
        <v>68</v>
      </c>
      <c r="E9" s="90" t="s">
        <v>40</v>
      </c>
    </row>
    <row r="10" spans="1:5">
      <c r="A10" s="4"/>
      <c r="B10" s="76">
        <v>1</v>
      </c>
      <c r="C10" s="77">
        <v>9950</v>
      </c>
      <c r="D10" s="89" t="s">
        <v>70</v>
      </c>
      <c r="E10" s="91" t="s">
        <v>79</v>
      </c>
    </row>
    <row r="11" spans="1:5">
      <c r="A11" s="4"/>
      <c r="B11" s="76">
        <v>2</v>
      </c>
      <c r="C11" s="77">
        <v>9950</v>
      </c>
      <c r="D11" s="89" t="s">
        <v>71</v>
      </c>
      <c r="E11" s="91" t="s">
        <v>80</v>
      </c>
    </row>
    <row r="12" spans="1:5">
      <c r="A12" s="4"/>
      <c r="B12" s="76">
        <v>3</v>
      </c>
      <c r="C12" s="77">
        <v>9950</v>
      </c>
      <c r="D12" s="89" t="s">
        <v>72</v>
      </c>
      <c r="E12" s="91" t="s">
        <v>78</v>
      </c>
    </row>
    <row r="13" spans="1:5">
      <c r="A13" s="4"/>
      <c r="B13" s="76">
        <v>4</v>
      </c>
      <c r="C13" s="77">
        <v>9950</v>
      </c>
      <c r="D13" s="68" t="s">
        <v>73</v>
      </c>
      <c r="E13" s="92" t="s">
        <v>81</v>
      </c>
    </row>
    <row r="14" spans="1:5">
      <c r="A14" s="4"/>
      <c r="B14" s="76">
        <v>5</v>
      </c>
      <c r="C14" s="77">
        <v>9950</v>
      </c>
      <c r="D14" s="68" t="s">
        <v>74</v>
      </c>
      <c r="E14" s="92" t="s">
        <v>82</v>
      </c>
    </row>
    <row r="15" spans="1:5">
      <c r="A15" s="4"/>
      <c r="B15" s="76">
        <v>6</v>
      </c>
      <c r="C15" s="77">
        <v>9950</v>
      </c>
      <c r="D15" s="68" t="s">
        <v>75</v>
      </c>
      <c r="E15" s="92" t="s">
        <v>83</v>
      </c>
    </row>
    <row r="16" spans="1:5">
      <c r="A16" s="4"/>
      <c r="B16" s="76">
        <v>7</v>
      </c>
      <c r="C16" s="77">
        <v>9950</v>
      </c>
      <c r="D16" s="68" t="s">
        <v>76</v>
      </c>
      <c r="E16" s="92" t="s">
        <v>85</v>
      </c>
    </row>
    <row r="17" spans="1:10">
      <c r="A17" s="27"/>
      <c r="B17" s="85">
        <v>8</v>
      </c>
      <c r="C17" s="86">
        <v>9950</v>
      </c>
      <c r="D17" s="87" t="s">
        <v>77</v>
      </c>
      <c r="E17" s="93" t="s">
        <v>84</v>
      </c>
    </row>
    <row r="18" spans="1:10">
      <c r="A18" s="2"/>
      <c r="B18" s="217" t="s">
        <v>3</v>
      </c>
      <c r="C18" s="218"/>
      <c r="D18" s="219"/>
      <c r="E18" s="94">
        <v>61788</v>
      </c>
    </row>
    <row r="19" spans="1:10">
      <c r="A19" s="27"/>
      <c r="B19" s="63"/>
      <c r="D19" s="2"/>
      <c r="E19" s="66"/>
      <c r="J19" t="s">
        <v>35</v>
      </c>
    </row>
    <row r="20" spans="1:10">
      <c r="A20" s="2"/>
      <c r="D20" s="2"/>
      <c r="E20" s="2"/>
    </row>
    <row r="21" spans="1:10">
      <c r="A21" s="2"/>
    </row>
    <row r="22" spans="1:10" ht="73.900000000000006" customHeight="1">
      <c r="B22" s="214" t="s">
        <v>86</v>
      </c>
      <c r="C22" s="215"/>
      <c r="D22" s="215"/>
      <c r="E22" s="216"/>
    </row>
    <row r="25" spans="1:10" s="10" customFormat="1">
      <c r="B25" s="84" t="s">
        <v>87</v>
      </c>
      <c r="C25" s="84"/>
    </row>
  </sheetData>
  <mergeCells count="3">
    <mergeCell ref="C7:D7"/>
    <mergeCell ref="B18:D18"/>
    <mergeCell ref="B22:E22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Chapter 5, PB2</vt:lpstr>
      <vt:lpstr>Chapter 5, PB3</vt:lpstr>
      <vt:lpstr>Chapter 5, PB5</vt:lpstr>
      <vt:lpstr>Chapter 7, PB7</vt:lpstr>
      <vt:lpstr>Chapter 8, PA4</vt:lpstr>
      <vt:lpstr>Chapter 11, PA7</vt:lpstr>
      <vt:lpstr>Chapter 11, PA10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Shi, Shiaoming</dc:creator>
  <cp:lastModifiedBy>Karan Patil</cp:lastModifiedBy>
  <dcterms:created xsi:type="dcterms:W3CDTF">2021-02-26T03:43:28Z</dcterms:created>
  <dcterms:modified xsi:type="dcterms:W3CDTF">2022-11-21T04:16:22Z</dcterms:modified>
</cp:coreProperties>
</file>